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60" windowHeight="9990" activeTab="1"/>
  </bookViews>
  <sheets>
    <sheet name="FBA" sheetId="1" r:id="rId1"/>
    <sheet name="VRA" sheetId="2" r:id="rId2"/>
    <sheet name="20-4" sheetId="3" r:id="rId3"/>
  </sheets>
  <definedNames/>
  <calcPr fullCalcOnLoad="1"/>
</workbook>
</file>

<file path=xl/sharedStrings.xml><?xml version="1.0" encoding="utf-8"?>
<sst xmlns="http://schemas.openxmlformats.org/spreadsheetml/2006/main" count="373" uniqueCount="274">
  <si>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</si>
  <si>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</si>
  <si>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</si>
  <si>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</si>
  <si>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</si>
  <si>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</si>
  <si>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</si>
  <si>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</si>
  <si>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</si>
  <si>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</si>
  <si>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</si>
  <si>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</si>
  <si>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</si>
  <si>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</si>
  <si>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</si>
  <si>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</si>
  <si>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</si>
  <si>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</si>
  <si>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</si>
  <si>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</si>
  <si>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</si>
  <si>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</si>
  <si>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</si>
  <si>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</si>
  <si>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</si>
  <si>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</si>
  <si>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</si>
  <si>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</si>
  <si>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</si>
  <si>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</si>
  <si>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</si>
  <si>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</si>
  <si>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</si>
  <si>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</si>
  <si>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</si>
  <si>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</si>
  <si>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</si>
  <si>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</si>
  <si>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</si>
  <si>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</si>
  <si>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</si>
  <si>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</si>
  <si>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ES</t>
  </si>
  <si>
    <t>PASL.</t>
  </si>
  <si>
    <t>TUTR.</t>
  </si>
  <si>
    <t>SAV</t>
  </si>
  <si>
    <t>788,19 (PIN LIK.PAV SĄSK. SAV. LĖŠOS.)</t>
  </si>
  <si>
    <t>+ prenumerata+negautas \fin.+it likutis+išankstinei mokėjimai+700 (PIN LIK.PAV SĄSK. SAV. LĖŠOS.)</t>
  </si>
  <si>
    <t>DARBO BIRŽOS FIN.,</t>
  </si>
  <si>
    <t>it-2331967,43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</si>
  <si>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</si>
  <si>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</si>
  <si>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</si>
  <si>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KAUNO GEDIMINO SPORTO IR SVEIKATINIMO VIDURINĖ MOKYKLA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</si>
  <si>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</si>
  <si>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190133962, Aukštaičių g. 78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</si>
  <si>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</si>
  <si>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</si>
  <si>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</si>
  <si>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</si>
  <si>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</si>
  <si>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</si>
  <si>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</si>
  <si>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</si>
  <si>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</si>
  <si>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</si>
  <si>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</si>
  <si>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</si>
  <si>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</si>
  <si>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</si>
  <si>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</si>
  <si>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</si>
  <si>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</si>
  <si>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</si>
  <si>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</si>
  <si>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</si>
  <si>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</si>
  <si>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</si>
  <si>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</si>
  <si>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</si>
  <si>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</si>
  <si>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</si>
  <si>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</si>
  <si>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</si>
  <si>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</si>
  <si>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</si>
  <si>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</si>
  <si>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</si>
  <si>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</si>
  <si>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</si>
  <si>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</si>
  <si>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</si>
  <si>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</si>
  <si>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</si>
  <si>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</si>
  <si>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</si>
  <si>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</si>
  <si>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</si>
  <si>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</si>
  <si>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</si>
  <si>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</si>
  <si>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</si>
  <si>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</si>
  <si>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</si>
  <si>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</si>
  <si>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</si>
  <si>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4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</si>
  <si>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</si>
  <si>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</si>
  <si>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</si>
  <si>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</si>
  <si>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</si>
  <si>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</si>
  <si>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</si>
  <si>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</si>
  <si>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</si>
  <si>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</si>
  <si>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</si>
  <si>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</si>
  <si>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</si>
  <si>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</si>
  <si>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</si>
  <si>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</si>
  <si>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</si>
  <si>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</si>
  <si>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</si>
  <si>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</si>
  <si>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</si>
  <si>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</si>
  <si>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</si>
  <si>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</si>
  <si>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</si>
  <si>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</si>
  <si>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</si>
  <si>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</si>
  <si>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</si>
  <si>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</si>
  <si>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</si>
  <si>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</si>
  <si>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</si>
  <si>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</si>
  <si>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</si>
  <si>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</si>
  <si>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</si>
  <si>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</si>
  <si>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</si>
  <si>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</si>
  <si>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</si>
  <si>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</si>
  <si>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</si>
  <si>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</si>
  <si>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</si>
  <si>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</si>
  <si>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</si>
  <si>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</si>
  <si>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</si>
  <si>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</si>
  <si>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</si>
  <si>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</si>
  <si>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</si>
  <si>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</si>
  <si>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</si>
  <si>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</si>
  <si>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</si>
  <si>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</si>
  <si>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</si>
  <si>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</si>
  <si>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</si>
  <si>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</si>
  <si>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</si>
  <si>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</si>
  <si>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</si>
  <si>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</si>
  <si>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</si>
  <si>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</si>
  <si>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</si>
  <si>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</si>
  <si>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</si>
  <si>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</si>
  <si>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</si>
  <si>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</si>
  <si>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</si>
  <si>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Vladislovas Janiūnas</t>
  </si>
  <si>
    <t>(viešojo sektoriaus subjekto vadovas arba jo įgaliotas administracijos                                      (parašas)</t>
  </si>
  <si>
    <t>(vardas ir pavardė)</t>
  </si>
  <si>
    <t xml:space="preserve">vadovas) </t>
  </si>
  <si>
    <t>Vyr.buhalterė</t>
  </si>
  <si>
    <t>Diana Vaičaitienė</t>
  </si>
  <si>
    <t>(vyriausiasis buhalteris (buhalteris))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</si>
  <si>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</si>
  <si>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</si>
  <si>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</si>
  <si>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</si>
  <si>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</si>
  <si>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</si>
  <si>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</si>
  <si>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</si>
  <si>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</si>
  <si>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</si>
  <si>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</si>
  <si>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</si>
  <si>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</si>
  <si>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</si>
  <si>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</si>
  <si>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</si>
  <si>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</si>
  <si>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</si>
  <si>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</si>
  <si>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</si>
  <si>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</si>
  <si>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</si>
  <si>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</si>
  <si>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</si>
  <si>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</si>
  <si>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</si>
  <si>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</si>
  <si>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</si>
  <si>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</si>
  <si>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</si>
  <si>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</si>
  <si>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</si>
  <si>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</si>
  <si>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</si>
  <si>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</si>
  <si>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</si>
  <si>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</si>
  <si>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</si>
  <si>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</si>
  <si>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</si>
  <si>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</si>
  <si>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</si>
  <si>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</si>
  <si>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</si>
  <si>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</si>
  <si>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</si>
  <si>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</si>
  <si>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</si>
  <si>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</si>
  <si>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</si>
  <si>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</si>
  <si>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</si>
  <si>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</si>
  <si>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</si>
  <si>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</si>
  <si>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</si>
  <si>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</si>
  <si>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</si>
  <si>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</si>
  <si>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</si>
  <si>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</si>
  <si>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</si>
  <si>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</si>
  <si>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</si>
  <si>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</si>
  <si>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</si>
  <si>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</si>
  <si>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</si>
  <si>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</si>
  <si>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</si>
  <si>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</si>
  <si>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</si>
  <si>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</si>
  <si>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</si>
  <si>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</si>
  <si>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</si>
  <si>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</si>
  <si>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</si>
  <si>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</si>
  <si>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</si>
  <si>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</si>
  <si>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PAGAL 2014 M.KOVO 31 D. DUOMENIS</t>
  </si>
  <si>
    <t>2014-04-24 Nr. _____</t>
  </si>
  <si>
    <t xml:space="preserve">                                                                        PAGAL 2014 M.KOVO 31 D. DUOMENIS</t>
  </si>
  <si>
    <t xml:space="preserve">                                       2014-04-24 Nr. 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</si>
</sst>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4" applyNumberFormat="0" applyAlignment="0" applyProtection="0"/>
    <xf numFmtId="0" fontId="60" fillId="0" borderId="0" applyNumberFormat="0" applyFill="0" applyBorder="0" applyAlignment="0" applyProtection="0"/>
    <xf numFmtId="0" fontId="6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46" applyFont="1" applyAlignment="1">
      <alignment horizontal="center" vertical="center"/>
      <protection/>
    </xf>
    <xf numFmtId="0" fontId="1" fillId="0" borderId="0" xfId="46" applyFont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Font="1" applyFill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justify" vertical="center" wrapText="1"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0" xfId="46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47" applyAlignment="1">
      <alignment vertical="center"/>
      <protection/>
    </xf>
    <xf numFmtId="0" fontId="8" fillId="0" borderId="0" xfId="47" applyFont="1" applyAlignment="1">
      <alignment vertical="center"/>
      <protection/>
    </xf>
    <xf numFmtId="0" fontId="16" fillId="0" borderId="0" xfId="47" applyFont="1" applyAlignment="1">
      <alignment horizontal="left" vertical="center"/>
      <protection/>
    </xf>
    <xf numFmtId="0" fontId="1" fillId="0" borderId="0" xfId="47" applyFont="1" applyAlignment="1">
      <alignment vertical="center"/>
      <protection/>
    </xf>
    <xf numFmtId="0" fontId="16" fillId="0" borderId="0" xfId="47" applyFont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17" fillId="0" borderId="10" xfId="47" applyFont="1" applyBorder="1" applyAlignment="1">
      <alignment horizontal="center" vertical="center" wrapText="1"/>
      <protection/>
    </xf>
    <xf numFmtId="0" fontId="0" fillId="0" borderId="0" xfId="47" applyAlignment="1">
      <alignment vertical="center" wrapText="1"/>
      <protection/>
    </xf>
    <xf numFmtId="0" fontId="17" fillId="0" borderId="10" xfId="47" applyFont="1" applyBorder="1" applyAlignment="1">
      <alignment vertical="center" wrapText="1"/>
      <protection/>
    </xf>
    <xf numFmtId="0" fontId="17" fillId="0" borderId="10" xfId="47" applyFont="1" applyBorder="1" applyAlignment="1">
      <alignment vertical="center"/>
      <protection/>
    </xf>
    <xf numFmtId="0" fontId="28" fillId="0" borderId="10" xfId="47" applyFont="1" applyBorder="1" applyAlignment="1">
      <alignment vertical="center"/>
      <protection/>
    </xf>
    <xf numFmtId="0" fontId="17" fillId="0" borderId="10" xfId="0" applyFont="1" applyBorder="1" applyAlignment="1">
      <alignment horizontal="left" vertical="center"/>
    </xf>
    <xf numFmtId="0" fontId="16" fillId="0" borderId="10" xfId="47" applyFont="1" applyBorder="1" applyAlignment="1">
      <alignment vertical="center" wrapText="1"/>
      <protection/>
    </xf>
    <xf numFmtId="0" fontId="16" fillId="0" borderId="10" xfId="47" applyFont="1" applyBorder="1" applyAlignment="1">
      <alignment horizontal="left" vertical="center"/>
      <protection/>
    </xf>
    <xf numFmtId="0" fontId="16" fillId="0" borderId="10" xfId="47" applyFont="1" applyBorder="1" applyAlignment="1">
      <alignment horizontal="right" vertical="center"/>
      <protection/>
    </xf>
    <xf numFmtId="0" fontId="16" fillId="0" borderId="10" xfId="47" applyFont="1" applyBorder="1" applyAlignment="1">
      <alignment vertical="center"/>
      <protection/>
    </xf>
    <xf numFmtId="0" fontId="17" fillId="0" borderId="10" xfId="0" applyFont="1" applyBorder="1" applyAlignment="1">
      <alignment vertical="center"/>
    </xf>
    <xf numFmtId="0" fontId="27" fillId="0" borderId="10" xfId="47" applyFont="1" applyBorder="1" applyAlignment="1">
      <alignment vertical="center"/>
      <protection/>
    </xf>
    <xf numFmtId="0" fontId="17" fillId="0" borderId="10" xfId="47" applyFont="1" applyBorder="1" applyAlignment="1">
      <alignment horizontal="left" vertical="center"/>
      <protection/>
    </xf>
    <xf numFmtId="0" fontId="28" fillId="0" borderId="10" xfId="0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5" fillId="0" borderId="0" xfId="47" applyFont="1" applyAlignment="1">
      <alignment vertical="center" wrapText="1"/>
      <protection/>
    </xf>
    <xf numFmtId="0" fontId="0" fillId="0" borderId="0" xfId="47" applyBorder="1" applyAlignment="1">
      <alignment vertical="center"/>
      <protection/>
    </xf>
    <xf numFmtId="0" fontId="29" fillId="33" borderId="13" xfId="0" applyFont="1" applyFill="1" applyBorder="1" applyAlignment="1">
      <alignment horizontal="left" vertical="center" wrapText="1"/>
    </xf>
    <xf numFmtId="16" fontId="29" fillId="33" borderId="16" xfId="0" applyNumberFormat="1" applyFont="1" applyFill="1" applyBorder="1" applyAlignment="1">
      <alignment horizontal="left" vertical="center" wrapText="1"/>
    </xf>
    <xf numFmtId="16" fontId="29" fillId="33" borderId="10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16" fontId="29" fillId="0" borderId="10" xfId="0" applyNumberFormat="1" applyFont="1" applyFill="1" applyBorder="1" applyAlignment="1" quotePrefix="1">
      <alignment horizontal="left" vertical="center" wrapText="1"/>
    </xf>
    <xf numFmtId="16" fontId="29" fillId="33" borderId="10" xfId="0" applyNumberFormat="1" applyFont="1" applyFill="1" applyBorder="1" applyAlignment="1" quotePrefix="1">
      <alignment horizontal="left" vertical="center" wrapText="1"/>
    </xf>
    <xf numFmtId="16" fontId="29" fillId="0" borderId="10" xfId="0" applyNumberFormat="1" applyFont="1" applyFill="1" applyBorder="1" applyAlignment="1">
      <alignment horizontal="left" vertical="center"/>
    </xf>
    <xf numFmtId="0" fontId="29" fillId="33" borderId="10" xfId="0" applyFont="1" applyFill="1" applyBorder="1" applyAlignment="1" quotePrefix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 quotePrefix="1">
      <alignment horizontal="left" vertical="center" wrapText="1"/>
    </xf>
    <xf numFmtId="0" fontId="30" fillId="0" borderId="10" xfId="47" applyFont="1" applyBorder="1" applyAlignment="1">
      <alignment vertical="center"/>
      <protection/>
    </xf>
    <xf numFmtId="0" fontId="31" fillId="0" borderId="10" xfId="47" applyFont="1" applyBorder="1" applyAlignment="1">
      <alignment horizontal="left" vertical="center"/>
      <protection/>
    </xf>
    <xf numFmtId="0" fontId="31" fillId="0" borderId="10" xfId="47" applyFont="1" applyBorder="1" applyAlignment="1">
      <alignment vertical="center"/>
      <protection/>
    </xf>
    <xf numFmtId="0" fontId="30" fillId="0" borderId="10" xfId="47" applyFont="1" applyBorder="1" applyAlignment="1">
      <alignment horizontal="left" vertical="center"/>
      <protection/>
    </xf>
    <xf numFmtId="0" fontId="32" fillId="0" borderId="10" xfId="47" applyFont="1" applyBorder="1" applyAlignment="1">
      <alignment vertical="center"/>
      <protection/>
    </xf>
    <xf numFmtId="0" fontId="33" fillId="0" borderId="10" xfId="47" applyFont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9" fillId="3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16" fillId="0" borderId="13" xfId="47" applyFont="1" applyBorder="1" applyAlignment="1">
      <alignment horizontal="left" vertical="center"/>
      <protection/>
    </xf>
    <xf numFmtId="0" fontId="27" fillId="0" borderId="16" xfId="47" applyFont="1" applyBorder="1" applyAlignment="1">
      <alignment vertical="center"/>
      <protection/>
    </xf>
    <xf numFmtId="0" fontId="27" fillId="0" borderId="11" xfId="47" applyFont="1" applyBorder="1" applyAlignment="1">
      <alignment vertical="center"/>
      <protection/>
    </xf>
    <xf numFmtId="0" fontId="17" fillId="0" borderId="13" xfId="47" applyFont="1" applyBorder="1" applyAlignment="1">
      <alignment vertical="center" wrapText="1"/>
      <protection/>
    </xf>
    <xf numFmtId="0" fontId="28" fillId="0" borderId="16" xfId="47" applyFont="1" applyBorder="1" applyAlignment="1">
      <alignment vertical="center" wrapText="1"/>
      <protection/>
    </xf>
    <xf numFmtId="0" fontId="28" fillId="0" borderId="11" xfId="47" applyFont="1" applyBorder="1" applyAlignment="1">
      <alignment vertical="center" wrapText="1"/>
      <protection/>
    </xf>
    <xf numFmtId="0" fontId="17" fillId="0" borderId="13" xfId="47" applyFont="1" applyBorder="1" applyAlignment="1">
      <alignment vertical="center"/>
      <protection/>
    </xf>
    <xf numFmtId="0" fontId="28" fillId="0" borderId="16" xfId="47" applyFont="1" applyBorder="1" applyAlignment="1">
      <alignment vertical="center"/>
      <protection/>
    </xf>
    <xf numFmtId="0" fontId="28" fillId="0" borderId="11" xfId="47" applyFont="1" applyBorder="1" applyAlignment="1">
      <alignment vertical="center"/>
      <protection/>
    </xf>
    <xf numFmtId="0" fontId="17" fillId="0" borderId="13" xfId="47" applyFont="1" applyBorder="1" applyAlignment="1">
      <alignment horizontal="left" vertical="center"/>
      <protection/>
    </xf>
    <xf numFmtId="0" fontId="17" fillId="0" borderId="13" xfId="47" applyFont="1" applyBorder="1" applyAlignment="1">
      <alignment horizontal="left" vertical="center" wrapText="1"/>
      <protection/>
    </xf>
    <xf numFmtId="0" fontId="16" fillId="0" borderId="10" xfId="47" applyFont="1" applyBorder="1" applyAlignment="1">
      <alignment vertical="center" wrapText="1"/>
      <protection/>
    </xf>
    <xf numFmtId="0" fontId="27" fillId="0" borderId="10" xfId="47" applyFont="1" applyBorder="1" applyAlignment="1">
      <alignment vertical="center"/>
      <protection/>
    </xf>
    <xf numFmtId="0" fontId="16" fillId="0" borderId="10" xfId="47" applyFont="1" applyBorder="1" applyAlignment="1">
      <alignment horizontal="left" vertical="center" wrapText="1"/>
      <protection/>
    </xf>
    <xf numFmtId="0" fontId="27" fillId="0" borderId="10" xfId="47" applyFont="1" applyBorder="1" applyAlignment="1">
      <alignment vertical="center" wrapText="1"/>
      <protection/>
    </xf>
    <xf numFmtId="0" fontId="17" fillId="0" borderId="10" xfId="47" applyFont="1" applyBorder="1" applyAlignment="1">
      <alignment vertical="center" wrapText="1"/>
      <protection/>
    </xf>
    <xf numFmtId="0" fontId="26" fillId="0" borderId="0" xfId="47" applyFont="1" applyAlignment="1">
      <alignment horizontal="right" vertical="center"/>
      <protection/>
    </xf>
    <xf numFmtId="0" fontId="21" fillId="0" borderId="0" xfId="47" applyFont="1" applyAlignment="1">
      <alignment vertical="center"/>
      <protection/>
    </xf>
    <xf numFmtId="0" fontId="17" fillId="0" borderId="10" xfId="47" applyFont="1" applyBorder="1" applyAlignment="1">
      <alignment horizontal="center" vertical="center" wrapText="1"/>
      <protection/>
    </xf>
    <xf numFmtId="0" fontId="28" fillId="0" borderId="10" xfId="47" applyFont="1" applyBorder="1" applyAlignment="1">
      <alignment vertical="center"/>
      <protection/>
    </xf>
    <xf numFmtId="0" fontId="20" fillId="0" borderId="0" xfId="47" applyFont="1" applyAlignment="1">
      <alignment horizontal="center" vertical="center"/>
      <protection/>
    </xf>
    <xf numFmtId="0" fontId="22" fillId="0" borderId="0" xfId="47" applyFont="1" applyAlignment="1">
      <alignment horizontal="center" vertical="center"/>
      <protection/>
    </xf>
    <xf numFmtId="0" fontId="23" fillId="0" borderId="0" xfId="47" applyFont="1" applyAlignment="1">
      <alignment horizontal="center"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25" fillId="0" borderId="0" xfId="47" applyFont="1" applyAlignment="1">
      <alignment vertical="center"/>
      <protection/>
    </xf>
    <xf numFmtId="0" fontId="17" fillId="0" borderId="0" xfId="47" applyFont="1" applyAlignment="1">
      <alignment horizontal="center" vertical="center"/>
      <protection/>
    </xf>
    <xf numFmtId="0" fontId="18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center" vertical="center"/>
      <protection/>
    </xf>
    <xf numFmtId="0" fontId="13" fillId="0" borderId="0" xfId="47" applyFont="1" applyAlignment="1">
      <alignment vertical="center"/>
      <protection/>
    </xf>
    <xf numFmtId="0" fontId="1" fillId="0" borderId="20" xfId="46" applyFont="1" applyFill="1" applyBorder="1" applyAlignment="1">
      <alignment horizontal="left" vertical="center"/>
      <protection/>
    </xf>
    <xf numFmtId="0" fontId="0" fillId="0" borderId="20" xfId="46" applyFill="1" applyBorder="1" applyAlignment="1">
      <alignment horizontal="left"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20VSAFAS3-5p" xfId="46"/>
    <cellStyle name="Normal_3VSAFASpp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14" sqref="A14:IV16"/>
    </sheetView>
  </sheetViews>
  <sheetFormatPr defaultColWidth="9.140625" defaultRowHeight="12.75"/>
  <cols>
    <col min="1" max="1" width="10.57421875" style="26" customWidth="1"/>
    <col min="2" max="2" width="3.140625" style="27" customWidth="1"/>
    <col min="3" max="3" width="2.7109375" style="27" customWidth="1"/>
    <col min="4" max="4" width="59.00390625" style="27" customWidth="1"/>
    <col min="5" max="5" width="7.7109375" style="24" customWidth="1"/>
    <col min="6" max="6" width="11.8515625" style="26" customWidth="1"/>
    <col min="7" max="7" width="12.8515625" style="26" customWidth="1"/>
    <col min="8" max="16384" width="9.140625" style="26" customWidth="1"/>
  </cols>
  <sheetData>
    <row r="1" spans="1:7" ht="12.75">
      <c r="A1" s="23"/>
      <c r="B1" s="24"/>
      <c r="C1" s="24"/>
      <c r="D1" s="24"/>
      <c r="E1" s="25"/>
      <c r="F1" s="23"/>
      <c r="G1" s="23"/>
    </row>
    <row r="2" spans="5:7" ht="12.75">
      <c r="E2" s="186" t="s">
        <v>50</v>
      </c>
      <c r="F2" s="187"/>
      <c r="G2" s="187"/>
    </row>
    <row r="3" spans="5:7" ht="12.75">
      <c r="E3" s="188" t="s">
        <v>51</v>
      </c>
      <c r="F3" s="189"/>
      <c r="G3" s="189"/>
    </row>
    <row r="5" spans="1:7" ht="12.75">
      <c r="A5" s="173" t="s">
        <v>52</v>
      </c>
      <c r="B5" s="174"/>
      <c r="C5" s="174"/>
      <c r="D5" s="174"/>
      <c r="E5" s="174"/>
      <c r="F5" s="179"/>
      <c r="G5" s="179"/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>
      <c r="A7" s="191" t="s">
        <v>53</v>
      </c>
      <c r="B7" s="192"/>
      <c r="C7" s="192"/>
      <c r="D7" s="192"/>
      <c r="E7" s="192"/>
      <c r="F7" s="193"/>
      <c r="G7" s="193"/>
    </row>
    <row r="8" spans="1:7" ht="12.75">
      <c r="A8" s="155" t="s">
        <v>54</v>
      </c>
      <c r="B8" s="178"/>
      <c r="C8" s="178"/>
      <c r="D8" s="178"/>
      <c r="E8" s="178"/>
      <c r="F8" s="179"/>
      <c r="G8" s="179"/>
    </row>
    <row r="9" spans="1:7" ht="12.75" customHeight="1">
      <c r="A9" s="180" t="s">
        <v>55</v>
      </c>
      <c r="B9" s="181"/>
      <c r="C9" s="181"/>
      <c r="D9" s="181"/>
      <c r="E9" s="181"/>
      <c r="F9" s="182"/>
      <c r="G9" s="182"/>
    </row>
    <row r="10" spans="1:7" ht="12.75">
      <c r="A10" s="153" t="s">
        <v>56</v>
      </c>
      <c r="B10" s="183"/>
      <c r="C10" s="183"/>
      <c r="D10" s="183"/>
      <c r="E10" s="183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5"/>
      <c r="B12" s="179"/>
      <c r="C12" s="179"/>
      <c r="D12" s="179"/>
      <c r="E12" s="179"/>
    </row>
    <row r="13" spans="1:7" ht="12.75">
      <c r="A13" s="173" t="s">
        <v>57</v>
      </c>
      <c r="B13" s="174"/>
      <c r="C13" s="174"/>
      <c r="D13" s="174"/>
      <c r="E13" s="174"/>
      <c r="F13" s="175"/>
      <c r="G13" s="175"/>
    </row>
    <row r="14" spans="1:7" ht="12.75">
      <c r="A14" s="173" t="s">
        <v>270</v>
      </c>
      <c r="B14" s="174"/>
      <c r="C14" s="174"/>
      <c r="D14" s="174"/>
      <c r="E14" s="174"/>
      <c r="F14" s="175"/>
      <c r="G14" s="175"/>
    </row>
    <row r="15" spans="1:7" ht="12.75">
      <c r="A15" s="28"/>
      <c r="B15" s="29"/>
      <c r="C15" s="29"/>
      <c r="D15" s="29"/>
      <c r="E15" s="29"/>
      <c r="F15" s="31"/>
      <c r="G15" s="31"/>
    </row>
    <row r="16" spans="1:7" ht="12.75">
      <c r="A16" s="155" t="s">
        <v>271</v>
      </c>
      <c r="B16" s="176"/>
      <c r="C16" s="176"/>
      <c r="D16" s="176"/>
      <c r="E16" s="176"/>
      <c r="F16" s="177"/>
      <c r="G16" s="177"/>
    </row>
    <row r="17" spans="1:7" ht="12.75">
      <c r="A17" s="155" t="s">
        <v>58</v>
      </c>
      <c r="B17" s="155"/>
      <c r="C17" s="155"/>
      <c r="D17" s="155"/>
      <c r="E17" s="155"/>
      <c r="F17" s="177"/>
      <c r="G17" s="177"/>
    </row>
    <row r="18" spans="1:7" ht="12.75" customHeight="1">
      <c r="A18" s="28"/>
      <c r="B18" s="30"/>
      <c r="C18" s="30"/>
      <c r="D18" s="168" t="s">
        <v>59</v>
      </c>
      <c r="E18" s="168"/>
      <c r="F18" s="168"/>
      <c r="G18" s="168"/>
    </row>
    <row r="19" spans="1:7" ht="67.5" customHeight="1">
      <c r="A19" s="32" t="s">
        <v>5</v>
      </c>
      <c r="B19" s="169" t="s">
        <v>60</v>
      </c>
      <c r="C19" s="170"/>
      <c r="D19" s="171"/>
      <c r="E19" s="33" t="s">
        <v>61</v>
      </c>
      <c r="F19" s="34" t="s">
        <v>62</v>
      </c>
      <c r="G19" s="34" t="s">
        <v>63</v>
      </c>
    </row>
    <row r="20" spans="1:7" s="27" customFormat="1" ht="12.75" customHeight="1">
      <c r="A20" s="34" t="s">
        <v>64</v>
      </c>
      <c r="B20" s="35" t="s">
        <v>65</v>
      </c>
      <c r="C20" s="36"/>
      <c r="D20" s="37"/>
      <c r="E20" s="135"/>
      <c r="F20" s="39">
        <f>+F27</f>
        <v>2331967.43</v>
      </c>
      <c r="G20" s="39">
        <f>+G27</f>
        <v>2503176.89</v>
      </c>
    </row>
    <row r="21" spans="1:7" s="27" customFormat="1" ht="12.75" customHeight="1">
      <c r="A21" s="40" t="s">
        <v>66</v>
      </c>
      <c r="B21" s="41" t="s">
        <v>67</v>
      </c>
      <c r="C21" s="42"/>
      <c r="D21" s="43"/>
      <c r="E21" s="135">
        <v>1</v>
      </c>
      <c r="F21" s="44"/>
      <c r="G21" s="44"/>
    </row>
    <row r="22" spans="1:7" s="27" customFormat="1" ht="12.75" customHeight="1">
      <c r="A22" s="45" t="s">
        <v>68</v>
      </c>
      <c r="B22" s="46"/>
      <c r="C22" s="47" t="s">
        <v>69</v>
      </c>
      <c r="D22" s="48"/>
      <c r="E22" s="136"/>
      <c r="F22" s="44"/>
      <c r="G22" s="44"/>
    </row>
    <row r="23" spans="1:7" s="27" customFormat="1" ht="12.75" customHeight="1">
      <c r="A23" s="45" t="s">
        <v>70</v>
      </c>
      <c r="B23" s="46"/>
      <c r="C23" s="47" t="s">
        <v>71</v>
      </c>
      <c r="D23" s="49"/>
      <c r="E23" s="137"/>
      <c r="F23" s="44"/>
      <c r="G23" s="44"/>
    </row>
    <row r="24" spans="1:7" s="27" customFormat="1" ht="12.75" customHeight="1">
      <c r="A24" s="45" t="s">
        <v>72</v>
      </c>
      <c r="B24" s="46"/>
      <c r="C24" s="47" t="s">
        <v>73</v>
      </c>
      <c r="D24" s="49"/>
      <c r="E24" s="137"/>
      <c r="F24" s="44"/>
      <c r="G24" s="44"/>
    </row>
    <row r="25" spans="1:7" s="27" customFormat="1" ht="12.75" customHeight="1">
      <c r="A25" s="45" t="s">
        <v>74</v>
      </c>
      <c r="B25" s="46"/>
      <c r="C25" s="47" t="s">
        <v>75</v>
      </c>
      <c r="D25" s="49"/>
      <c r="E25" s="138"/>
      <c r="F25" s="44"/>
      <c r="G25" s="44"/>
    </row>
    <row r="26" spans="1:7" s="27" customFormat="1" ht="12.75" customHeight="1">
      <c r="A26" s="51" t="s">
        <v>76</v>
      </c>
      <c r="B26" s="46"/>
      <c r="C26" s="52" t="s">
        <v>77</v>
      </c>
      <c r="D26" s="48"/>
      <c r="E26" s="138"/>
      <c r="F26" s="44"/>
      <c r="G26" s="44"/>
    </row>
    <row r="27" spans="1:7" s="27" customFormat="1" ht="12.75" customHeight="1">
      <c r="A27" s="53" t="s">
        <v>78</v>
      </c>
      <c r="B27" s="54" t="s">
        <v>79</v>
      </c>
      <c r="C27" s="55"/>
      <c r="D27" s="56"/>
      <c r="E27" s="138">
        <v>2</v>
      </c>
      <c r="F27" s="34">
        <f>SUM(F28:F37)</f>
        <v>2331967.43</v>
      </c>
      <c r="G27" s="34">
        <f>SUM(G28:G37)</f>
        <v>2503176.89</v>
      </c>
    </row>
    <row r="28" spans="1:7" s="27" customFormat="1" ht="12.75" customHeight="1">
      <c r="A28" s="45" t="s">
        <v>80</v>
      </c>
      <c r="B28" s="46"/>
      <c r="C28" s="47" t="s">
        <v>81</v>
      </c>
      <c r="D28" s="49"/>
      <c r="E28" s="137"/>
      <c r="F28" s="44"/>
      <c r="G28" s="44"/>
    </row>
    <row r="29" spans="1:7" s="27" customFormat="1" ht="12.75" customHeight="1">
      <c r="A29" s="45" t="s">
        <v>82</v>
      </c>
      <c r="B29" s="46"/>
      <c r="C29" s="47" t="s">
        <v>83</v>
      </c>
      <c r="D29" s="49"/>
      <c r="E29" s="137"/>
      <c r="F29" s="44">
        <v>2234570.88</v>
      </c>
      <c r="G29" s="44">
        <v>2387647.02</v>
      </c>
    </row>
    <row r="30" spans="1:7" s="27" customFormat="1" ht="12.75" customHeight="1">
      <c r="A30" s="45" t="s">
        <v>84</v>
      </c>
      <c r="B30" s="46"/>
      <c r="C30" s="47" t="s">
        <v>85</v>
      </c>
      <c r="D30" s="49"/>
      <c r="E30" s="137"/>
      <c r="F30" s="44"/>
      <c r="G30" s="44">
        <v>1871.67</v>
      </c>
    </row>
    <row r="31" spans="1:7" s="27" customFormat="1" ht="12.75" customHeight="1">
      <c r="A31" s="45" t="s">
        <v>86</v>
      </c>
      <c r="B31" s="46"/>
      <c r="C31" s="47" t="s">
        <v>87</v>
      </c>
      <c r="D31" s="49"/>
      <c r="E31" s="137"/>
      <c r="F31" s="44"/>
      <c r="G31" s="44"/>
    </row>
    <row r="32" spans="1:7" s="27" customFormat="1" ht="12.75" customHeight="1">
      <c r="A32" s="45" t="s">
        <v>88</v>
      </c>
      <c r="B32" s="46"/>
      <c r="C32" s="47" t="s">
        <v>89</v>
      </c>
      <c r="D32" s="49"/>
      <c r="E32" s="137"/>
      <c r="F32" s="44">
        <v>10048.7</v>
      </c>
      <c r="G32" s="44">
        <v>12741.95</v>
      </c>
    </row>
    <row r="33" spans="1:7" s="27" customFormat="1" ht="12.75" customHeight="1">
      <c r="A33" s="45" t="s">
        <v>90</v>
      </c>
      <c r="B33" s="46"/>
      <c r="C33" s="47" t="s">
        <v>91</v>
      </c>
      <c r="D33" s="49"/>
      <c r="E33" s="137"/>
      <c r="F33" s="44"/>
      <c r="G33" s="44"/>
    </row>
    <row r="34" spans="1:7" s="27" customFormat="1" ht="12.75" customHeight="1">
      <c r="A34" s="45" t="s">
        <v>92</v>
      </c>
      <c r="B34" s="46"/>
      <c r="C34" s="47" t="s">
        <v>93</v>
      </c>
      <c r="D34" s="49"/>
      <c r="E34" s="137"/>
      <c r="F34" s="44"/>
      <c r="G34" s="44"/>
    </row>
    <row r="35" spans="1:7" s="27" customFormat="1" ht="12.75" customHeight="1">
      <c r="A35" s="45" t="s">
        <v>94</v>
      </c>
      <c r="B35" s="46"/>
      <c r="C35" s="47" t="s">
        <v>95</v>
      </c>
      <c r="D35" s="49"/>
      <c r="E35" s="137"/>
      <c r="F35" s="44">
        <v>72950.9</v>
      </c>
      <c r="G35" s="44">
        <v>85276.4</v>
      </c>
    </row>
    <row r="36" spans="1:7" s="27" customFormat="1" ht="12.75" customHeight="1">
      <c r="A36" s="45" t="s">
        <v>96</v>
      </c>
      <c r="B36" s="57"/>
      <c r="C36" s="58" t="s">
        <v>97</v>
      </c>
      <c r="D36" s="59"/>
      <c r="E36" s="137"/>
      <c r="F36" s="44">
        <v>11021.45</v>
      </c>
      <c r="G36" s="44">
        <v>12264.35</v>
      </c>
    </row>
    <row r="37" spans="1:7" s="27" customFormat="1" ht="12.75" customHeight="1">
      <c r="A37" s="45" t="s">
        <v>98</v>
      </c>
      <c r="B37" s="46"/>
      <c r="C37" s="47" t="s">
        <v>99</v>
      </c>
      <c r="D37" s="49"/>
      <c r="E37" s="138"/>
      <c r="F37" s="44">
        <v>3375.5</v>
      </c>
      <c r="G37" s="44">
        <v>3375.5</v>
      </c>
    </row>
    <row r="38" spans="1:7" s="27" customFormat="1" ht="12.75" customHeight="1">
      <c r="A38" s="40" t="s">
        <v>100</v>
      </c>
      <c r="B38" s="60" t="s">
        <v>101</v>
      </c>
      <c r="C38" s="60"/>
      <c r="D38" s="50"/>
      <c r="E38" s="138">
        <v>3</v>
      </c>
      <c r="F38" s="44"/>
      <c r="G38" s="44"/>
    </row>
    <row r="39" spans="1:7" s="64" customFormat="1" ht="12.75" customHeight="1">
      <c r="A39" s="10" t="s">
        <v>102</v>
      </c>
      <c r="B39" s="61" t="s">
        <v>103</v>
      </c>
      <c r="C39" s="61"/>
      <c r="D39" s="62"/>
      <c r="E39" s="139"/>
      <c r="F39" s="63"/>
      <c r="G39" s="63"/>
    </row>
    <row r="40" spans="1:7" s="27" customFormat="1" ht="12.75" customHeight="1">
      <c r="A40" s="34" t="s">
        <v>104</v>
      </c>
      <c r="B40" s="35" t="s">
        <v>105</v>
      </c>
      <c r="C40" s="36"/>
      <c r="D40" s="37"/>
      <c r="E40" s="140" t="s">
        <v>106</v>
      </c>
      <c r="F40" s="44"/>
      <c r="G40" s="44"/>
    </row>
    <row r="41" spans="1:7" s="27" customFormat="1" ht="12.75" customHeight="1">
      <c r="A41" s="32" t="s">
        <v>107</v>
      </c>
      <c r="B41" s="65" t="s">
        <v>108</v>
      </c>
      <c r="C41" s="66"/>
      <c r="D41" s="67"/>
      <c r="E41" s="138"/>
      <c r="F41" s="39">
        <f>+F48+F49+F57</f>
        <v>515100.68000000005</v>
      </c>
      <c r="G41" s="39">
        <f>+G48+G49+G57</f>
        <v>354061.41000000003</v>
      </c>
    </row>
    <row r="42" spans="1:7" s="27" customFormat="1" ht="12.75" customHeight="1">
      <c r="A42" s="10" t="s">
        <v>66</v>
      </c>
      <c r="B42" s="68" t="s">
        <v>109</v>
      </c>
      <c r="C42" s="69"/>
      <c r="D42" s="70"/>
      <c r="E42" s="138">
        <v>5</v>
      </c>
      <c r="F42" s="44"/>
      <c r="G42" s="44"/>
    </row>
    <row r="43" spans="1:7" s="27" customFormat="1" ht="12.75" customHeight="1">
      <c r="A43" s="71" t="s">
        <v>68</v>
      </c>
      <c r="B43" s="57"/>
      <c r="C43" s="58" t="s">
        <v>110</v>
      </c>
      <c r="D43" s="59"/>
      <c r="E43" s="137"/>
      <c r="F43" s="44"/>
      <c r="G43" s="44"/>
    </row>
    <row r="44" spans="1:7" s="27" customFormat="1" ht="12.75" customHeight="1">
      <c r="A44" s="71" t="s">
        <v>70</v>
      </c>
      <c r="B44" s="57"/>
      <c r="C44" s="58" t="s">
        <v>111</v>
      </c>
      <c r="D44" s="59"/>
      <c r="E44" s="137"/>
      <c r="F44" s="44"/>
      <c r="G44" s="44"/>
    </row>
    <row r="45" spans="1:7" s="27" customFormat="1" ht="12.75">
      <c r="A45" s="71" t="s">
        <v>72</v>
      </c>
      <c r="B45" s="57"/>
      <c r="C45" s="58" t="s">
        <v>112</v>
      </c>
      <c r="D45" s="59"/>
      <c r="E45" s="137"/>
      <c r="F45" s="44"/>
      <c r="G45" s="44"/>
    </row>
    <row r="46" spans="1:7" s="27" customFormat="1" ht="12.75">
      <c r="A46" s="71" t="s">
        <v>74</v>
      </c>
      <c r="B46" s="57"/>
      <c r="C46" s="58" t="s">
        <v>113</v>
      </c>
      <c r="D46" s="59"/>
      <c r="E46" s="137"/>
      <c r="F46" s="44"/>
      <c r="G46" s="44"/>
    </row>
    <row r="47" spans="1:7" s="27" customFormat="1" ht="12.75" customHeight="1">
      <c r="A47" s="71" t="s">
        <v>76</v>
      </c>
      <c r="B47" s="66"/>
      <c r="C47" s="172" t="s">
        <v>114</v>
      </c>
      <c r="D47" s="165"/>
      <c r="E47" s="137"/>
      <c r="F47" s="44"/>
      <c r="G47" s="44"/>
    </row>
    <row r="48" spans="1:7" s="27" customFormat="1" ht="12.75" customHeight="1">
      <c r="A48" s="10" t="s">
        <v>78</v>
      </c>
      <c r="B48" s="72" t="s">
        <v>115</v>
      </c>
      <c r="C48" s="73"/>
      <c r="D48" s="74"/>
      <c r="E48" s="138">
        <v>6</v>
      </c>
      <c r="F48" s="44">
        <v>433.39</v>
      </c>
      <c r="G48" s="44">
        <v>623.96</v>
      </c>
    </row>
    <row r="49" spans="1:7" s="27" customFormat="1" ht="12.75" customHeight="1">
      <c r="A49" s="10" t="s">
        <v>100</v>
      </c>
      <c r="B49" s="68" t="s">
        <v>116</v>
      </c>
      <c r="C49" s="69"/>
      <c r="D49" s="70"/>
      <c r="E49" s="138">
        <v>7</v>
      </c>
      <c r="F49" s="39">
        <f>SUM(F51:F55)</f>
        <v>488483.10000000003</v>
      </c>
      <c r="G49" s="39">
        <f>SUM(G51:G54)</f>
        <v>332245.77</v>
      </c>
    </row>
    <row r="50" spans="1:7" s="27" customFormat="1" ht="12.75" customHeight="1">
      <c r="A50" s="71" t="s">
        <v>117</v>
      </c>
      <c r="B50" s="69"/>
      <c r="C50" s="75" t="s">
        <v>118</v>
      </c>
      <c r="D50" s="76"/>
      <c r="E50" s="138"/>
      <c r="F50" s="44"/>
      <c r="G50" s="44"/>
    </row>
    <row r="51" spans="1:7" s="27" customFormat="1" ht="12.75" customHeight="1">
      <c r="A51" s="77" t="s">
        <v>119</v>
      </c>
      <c r="B51" s="57"/>
      <c r="C51" s="58" t="s">
        <v>120</v>
      </c>
      <c r="D51" s="78"/>
      <c r="E51" s="141"/>
      <c r="F51" s="79"/>
      <c r="G51" s="79"/>
    </row>
    <row r="52" spans="1:7" s="27" customFormat="1" ht="12.75" customHeight="1">
      <c r="A52" s="71" t="s">
        <v>121</v>
      </c>
      <c r="B52" s="57"/>
      <c r="C52" s="58" t="s">
        <v>122</v>
      </c>
      <c r="D52" s="59"/>
      <c r="E52" s="142"/>
      <c r="F52" s="44"/>
      <c r="G52" s="44"/>
    </row>
    <row r="53" spans="1:7" s="27" customFormat="1" ht="12.75" customHeight="1">
      <c r="A53" s="71" t="s">
        <v>123</v>
      </c>
      <c r="B53" s="57"/>
      <c r="C53" s="172" t="s">
        <v>124</v>
      </c>
      <c r="D53" s="165"/>
      <c r="E53" s="142"/>
      <c r="F53" s="44">
        <v>2997.15</v>
      </c>
      <c r="G53" s="44">
        <v>1840.52</v>
      </c>
    </row>
    <row r="54" spans="1:7" s="27" customFormat="1" ht="12.75" customHeight="1">
      <c r="A54" s="71" t="s">
        <v>125</v>
      </c>
      <c r="B54" s="57"/>
      <c r="C54" s="58" t="s">
        <v>126</v>
      </c>
      <c r="D54" s="59"/>
      <c r="E54" s="142"/>
      <c r="F54" s="44">
        <v>482512.95</v>
      </c>
      <c r="G54" s="44">
        <v>330405.25</v>
      </c>
    </row>
    <row r="55" spans="1:7" s="27" customFormat="1" ht="12.75" customHeight="1">
      <c r="A55" s="71" t="s">
        <v>127</v>
      </c>
      <c r="B55" s="57"/>
      <c r="C55" s="58" t="s">
        <v>128</v>
      </c>
      <c r="D55" s="59"/>
      <c r="E55" s="138"/>
      <c r="F55" s="44">
        <v>2973</v>
      </c>
      <c r="G55" s="44"/>
    </row>
    <row r="56" spans="1:7" s="27" customFormat="1" ht="12.75" customHeight="1">
      <c r="A56" s="10" t="s">
        <v>102</v>
      </c>
      <c r="B56" s="61" t="s">
        <v>129</v>
      </c>
      <c r="C56" s="61"/>
      <c r="D56" s="62"/>
      <c r="E56" s="142"/>
      <c r="F56" s="44"/>
      <c r="G56" s="44"/>
    </row>
    <row r="57" spans="1:7" s="27" customFormat="1" ht="12.75" customHeight="1">
      <c r="A57" s="10" t="s">
        <v>130</v>
      </c>
      <c r="B57" s="61" t="s">
        <v>131</v>
      </c>
      <c r="C57" s="61"/>
      <c r="D57" s="62"/>
      <c r="E57" s="138">
        <v>8</v>
      </c>
      <c r="F57" s="44">
        <v>26184.19</v>
      </c>
      <c r="G57" s="44">
        <v>21191.68</v>
      </c>
    </row>
    <row r="58" spans="1:7" s="27" customFormat="1" ht="12.75" customHeight="1">
      <c r="A58" s="40"/>
      <c r="B58" s="54" t="s">
        <v>132</v>
      </c>
      <c r="C58" s="55"/>
      <c r="D58" s="56"/>
      <c r="E58" s="138"/>
      <c r="F58" s="39">
        <f>+F41+F20</f>
        <v>2847068.1100000003</v>
      </c>
      <c r="G58" s="39">
        <f>+G41+G20</f>
        <v>2857238.3000000003</v>
      </c>
    </row>
    <row r="59" spans="1:7" s="27" customFormat="1" ht="12.75" customHeight="1">
      <c r="A59" s="34" t="s">
        <v>133</v>
      </c>
      <c r="B59" s="35" t="s">
        <v>134</v>
      </c>
      <c r="C59" s="35"/>
      <c r="D59" s="80"/>
      <c r="E59" s="138">
        <v>9</v>
      </c>
      <c r="F59" s="81">
        <f>SUM(F60:F63)</f>
        <v>2346348.94</v>
      </c>
      <c r="G59" s="81">
        <f>SUM(G60:G63)</f>
        <v>2508924.18</v>
      </c>
    </row>
    <row r="60" spans="1:7" s="27" customFormat="1" ht="12.75" customHeight="1">
      <c r="A60" s="40" t="s">
        <v>66</v>
      </c>
      <c r="B60" s="60" t="s">
        <v>135</v>
      </c>
      <c r="C60" s="60"/>
      <c r="D60" s="50"/>
      <c r="E60" s="138"/>
      <c r="F60" s="44">
        <v>227285.04</v>
      </c>
      <c r="G60" s="44">
        <v>242449.67</v>
      </c>
    </row>
    <row r="61" spans="1:7" s="27" customFormat="1" ht="12.75" customHeight="1">
      <c r="A61" s="53" t="s">
        <v>78</v>
      </c>
      <c r="B61" s="54" t="s">
        <v>136</v>
      </c>
      <c r="C61" s="55"/>
      <c r="D61" s="56"/>
      <c r="E61" s="143"/>
      <c r="F61" s="82">
        <v>770473.35</v>
      </c>
      <c r="G61" s="82">
        <v>819695.63</v>
      </c>
    </row>
    <row r="62" spans="1:7" s="27" customFormat="1" ht="12.75" customHeight="1">
      <c r="A62" s="40" t="s">
        <v>100</v>
      </c>
      <c r="B62" s="160" t="s">
        <v>137</v>
      </c>
      <c r="C62" s="161"/>
      <c r="D62" s="162"/>
      <c r="E62" s="138"/>
      <c r="F62" s="44">
        <v>1306911.78</v>
      </c>
      <c r="G62" s="44">
        <v>1403052.59</v>
      </c>
    </row>
    <row r="63" spans="1:7" s="27" customFormat="1" ht="12.75" customHeight="1">
      <c r="A63" s="40" t="s">
        <v>138</v>
      </c>
      <c r="B63" s="60" t="s">
        <v>139</v>
      </c>
      <c r="C63" s="46"/>
      <c r="D63" s="38"/>
      <c r="E63" s="138"/>
      <c r="F63" s="44">
        <v>41678.77</v>
      </c>
      <c r="G63" s="44">
        <v>43726.29</v>
      </c>
    </row>
    <row r="64" spans="1:7" s="27" customFormat="1" ht="12.75" customHeight="1">
      <c r="A64" s="34" t="s">
        <v>140</v>
      </c>
      <c r="B64" s="35" t="s">
        <v>141</v>
      </c>
      <c r="C64" s="36"/>
      <c r="D64" s="37"/>
      <c r="E64" s="138"/>
      <c r="F64" s="39">
        <f>+F69</f>
        <v>480171.86</v>
      </c>
      <c r="G64" s="39">
        <f>+G69</f>
        <v>330407.25</v>
      </c>
    </row>
    <row r="65" spans="1:7" s="27" customFormat="1" ht="12.75" customHeight="1">
      <c r="A65" s="40" t="s">
        <v>66</v>
      </c>
      <c r="B65" s="41" t="s">
        <v>142</v>
      </c>
      <c r="C65" s="83"/>
      <c r="D65" s="84"/>
      <c r="E65" s="138"/>
      <c r="F65" s="44"/>
      <c r="G65" s="44"/>
    </row>
    <row r="66" spans="1:7" s="27" customFormat="1" ht="12.75">
      <c r="A66" s="45" t="s">
        <v>68</v>
      </c>
      <c r="B66" s="85"/>
      <c r="C66" s="47" t="s">
        <v>143</v>
      </c>
      <c r="D66" s="86"/>
      <c r="E66" s="142"/>
      <c r="F66" s="44"/>
      <c r="G66" s="44"/>
    </row>
    <row r="67" spans="1:7" s="27" customFormat="1" ht="12.75" customHeight="1">
      <c r="A67" s="45" t="s">
        <v>70</v>
      </c>
      <c r="B67" s="46"/>
      <c r="C67" s="47" t="s">
        <v>144</v>
      </c>
      <c r="D67" s="49"/>
      <c r="E67" s="138">
        <v>10</v>
      </c>
      <c r="F67" s="44"/>
      <c r="G67" s="44"/>
    </row>
    <row r="68" spans="1:7" s="27" customFormat="1" ht="12.75" customHeight="1">
      <c r="A68" s="45" t="s">
        <v>145</v>
      </c>
      <c r="B68" s="46"/>
      <c r="C68" s="47" t="s">
        <v>146</v>
      </c>
      <c r="D68" s="49"/>
      <c r="E68" s="140"/>
      <c r="F68" s="44"/>
      <c r="G68" s="44"/>
    </row>
    <row r="69" spans="1:7" s="91" customFormat="1" ht="12.75" customHeight="1">
      <c r="A69" s="10" t="s">
        <v>78</v>
      </c>
      <c r="B69" s="87" t="s">
        <v>147</v>
      </c>
      <c r="C69" s="88"/>
      <c r="D69" s="89"/>
      <c r="E69" s="144">
        <v>15</v>
      </c>
      <c r="F69" s="90">
        <f>SUM(F80:F82)</f>
        <v>480171.86</v>
      </c>
      <c r="G69" s="90">
        <f>SUM(G80:G82)</f>
        <v>330407.25</v>
      </c>
    </row>
    <row r="70" spans="1:7" s="27" customFormat="1" ht="12.75" customHeight="1">
      <c r="A70" s="45" t="s">
        <v>80</v>
      </c>
      <c r="B70" s="46"/>
      <c r="C70" s="47" t="s">
        <v>148</v>
      </c>
      <c r="D70" s="48"/>
      <c r="E70" s="138">
        <v>10</v>
      </c>
      <c r="F70" s="44"/>
      <c r="G70" s="44"/>
    </row>
    <row r="71" spans="1:7" s="27" customFormat="1" ht="12.75" customHeight="1">
      <c r="A71" s="45" t="s">
        <v>82</v>
      </c>
      <c r="B71" s="85"/>
      <c r="C71" s="47" t="s">
        <v>149</v>
      </c>
      <c r="D71" s="86"/>
      <c r="E71" s="142"/>
      <c r="F71" s="44"/>
      <c r="G71" s="44"/>
    </row>
    <row r="72" spans="1:7" s="27" customFormat="1" ht="12.75">
      <c r="A72" s="45" t="s">
        <v>84</v>
      </c>
      <c r="B72" s="85"/>
      <c r="C72" s="47" t="s">
        <v>150</v>
      </c>
      <c r="D72" s="86"/>
      <c r="E72" s="142"/>
      <c r="F72" s="44"/>
      <c r="G72" s="44"/>
    </row>
    <row r="73" spans="1:7" s="27" customFormat="1" ht="12.75">
      <c r="A73" s="92" t="s">
        <v>86</v>
      </c>
      <c r="B73" s="69"/>
      <c r="C73" s="93" t="s">
        <v>151</v>
      </c>
      <c r="D73" s="76"/>
      <c r="E73" s="142"/>
      <c r="F73" s="44"/>
      <c r="G73" s="44"/>
    </row>
    <row r="74" spans="1:7" s="27" customFormat="1" ht="12.75">
      <c r="A74" s="40" t="s">
        <v>88</v>
      </c>
      <c r="B74" s="52"/>
      <c r="C74" s="52" t="s">
        <v>152</v>
      </c>
      <c r="D74" s="48"/>
      <c r="E74" s="145"/>
      <c r="F74" s="44"/>
      <c r="G74" s="44"/>
    </row>
    <row r="75" spans="1:7" s="27" customFormat="1" ht="12.75" customHeight="1">
      <c r="A75" s="94" t="s">
        <v>90</v>
      </c>
      <c r="B75" s="88"/>
      <c r="C75" s="95" t="s">
        <v>153</v>
      </c>
      <c r="D75" s="96"/>
      <c r="E75" s="138"/>
      <c r="F75" s="44"/>
      <c r="G75" s="44"/>
    </row>
    <row r="76" spans="1:7" s="27" customFormat="1" ht="12.75" customHeight="1">
      <c r="A76" s="71" t="s">
        <v>154</v>
      </c>
      <c r="B76" s="57"/>
      <c r="C76" s="78"/>
      <c r="D76" s="59" t="s">
        <v>155</v>
      </c>
      <c r="E76" s="142"/>
      <c r="F76" s="44"/>
      <c r="G76" s="44"/>
    </row>
    <row r="77" spans="1:7" s="27" customFormat="1" ht="12.75" customHeight="1">
      <c r="A77" s="71" t="s">
        <v>156</v>
      </c>
      <c r="B77" s="57"/>
      <c r="C77" s="78"/>
      <c r="D77" s="59" t="s">
        <v>157</v>
      </c>
      <c r="E77" s="137"/>
      <c r="F77" s="44"/>
      <c r="G77" s="44"/>
    </row>
    <row r="78" spans="1:7" s="27" customFormat="1" ht="12.75" customHeight="1">
      <c r="A78" s="71" t="s">
        <v>92</v>
      </c>
      <c r="B78" s="73"/>
      <c r="C78" s="97" t="s">
        <v>158</v>
      </c>
      <c r="D78" s="98"/>
      <c r="E78" s="137"/>
      <c r="F78" s="44"/>
      <c r="G78" s="44"/>
    </row>
    <row r="79" spans="1:7" s="27" customFormat="1" ht="12.75" customHeight="1">
      <c r="A79" s="71" t="s">
        <v>94</v>
      </c>
      <c r="B79" s="99"/>
      <c r="C79" s="58" t="s">
        <v>159</v>
      </c>
      <c r="D79" s="100"/>
      <c r="E79" s="142"/>
      <c r="F79" s="44"/>
      <c r="G79" s="44"/>
    </row>
    <row r="80" spans="1:7" s="27" customFormat="1" ht="12.75" customHeight="1">
      <c r="A80" s="71" t="s">
        <v>96</v>
      </c>
      <c r="B80" s="46"/>
      <c r="C80" s="47" t="s">
        <v>160</v>
      </c>
      <c r="D80" s="49"/>
      <c r="E80" s="142"/>
      <c r="F80" s="44">
        <v>254908.66</v>
      </c>
      <c r="G80" s="44">
        <v>222062.79</v>
      </c>
    </row>
    <row r="81" spans="1:7" s="27" customFormat="1" ht="12.75" customHeight="1">
      <c r="A81" s="71" t="s">
        <v>98</v>
      </c>
      <c r="B81" s="46"/>
      <c r="C81" s="47" t="s">
        <v>161</v>
      </c>
      <c r="D81" s="49"/>
      <c r="E81" s="142"/>
      <c r="F81" s="44">
        <v>124542.11</v>
      </c>
      <c r="G81" s="44">
        <v>6879.59</v>
      </c>
    </row>
    <row r="82" spans="1:7" s="27" customFormat="1" ht="12.75" customHeight="1">
      <c r="A82" s="45" t="s">
        <v>162</v>
      </c>
      <c r="B82" s="57"/>
      <c r="C82" s="58" t="s">
        <v>163</v>
      </c>
      <c r="D82" s="59"/>
      <c r="E82" s="142"/>
      <c r="F82" s="44">
        <v>100721.09</v>
      </c>
      <c r="G82" s="44">
        <v>101464.87</v>
      </c>
    </row>
    <row r="83" spans="1:7" s="27" customFormat="1" ht="12.75" customHeight="1">
      <c r="A83" s="45" t="s">
        <v>164</v>
      </c>
      <c r="B83" s="46"/>
      <c r="C83" s="47" t="s">
        <v>165</v>
      </c>
      <c r="D83" s="49"/>
      <c r="E83" s="140"/>
      <c r="F83" s="44"/>
      <c r="G83" s="44"/>
    </row>
    <row r="84" spans="1:7" s="27" customFormat="1" ht="12.75" customHeight="1">
      <c r="A84" s="34" t="s">
        <v>166</v>
      </c>
      <c r="B84" s="101" t="s">
        <v>167</v>
      </c>
      <c r="C84" s="102"/>
      <c r="D84" s="103"/>
      <c r="E84" s="140"/>
      <c r="F84" s="39">
        <f>+F90</f>
        <v>20547.309999999998</v>
      </c>
      <c r="G84" s="39">
        <f>+G90</f>
        <v>17906.870000000003</v>
      </c>
    </row>
    <row r="85" spans="1:7" s="27" customFormat="1" ht="12.75" customHeight="1">
      <c r="A85" s="40" t="s">
        <v>66</v>
      </c>
      <c r="B85" s="60" t="s">
        <v>168</v>
      </c>
      <c r="C85" s="46"/>
      <c r="D85" s="38"/>
      <c r="E85" s="140"/>
      <c r="F85" s="44"/>
      <c r="G85" s="44"/>
    </row>
    <row r="86" spans="1:7" s="27" customFormat="1" ht="12.75" customHeight="1">
      <c r="A86" s="40" t="s">
        <v>78</v>
      </c>
      <c r="B86" s="41" t="s">
        <v>169</v>
      </c>
      <c r="C86" s="83"/>
      <c r="D86" s="84"/>
      <c r="E86" s="138"/>
      <c r="F86" s="44"/>
      <c r="G86" s="44"/>
    </row>
    <row r="87" spans="1:7" s="27" customFormat="1" ht="12.75" customHeight="1">
      <c r="A87" s="45" t="s">
        <v>80</v>
      </c>
      <c r="B87" s="46"/>
      <c r="C87" s="47" t="s">
        <v>170</v>
      </c>
      <c r="D87" s="49"/>
      <c r="E87" s="138">
        <v>12</v>
      </c>
      <c r="F87" s="44"/>
      <c r="G87" s="44"/>
    </row>
    <row r="88" spans="1:7" s="27" customFormat="1" ht="12.75" customHeight="1">
      <c r="A88" s="45" t="s">
        <v>82</v>
      </c>
      <c r="B88" s="46"/>
      <c r="C88" s="47" t="s">
        <v>171</v>
      </c>
      <c r="D88" s="49"/>
      <c r="E88" s="138"/>
      <c r="F88" s="44"/>
      <c r="G88" s="44"/>
    </row>
    <row r="89" spans="1:7" s="27" customFormat="1" ht="12.75" customHeight="1">
      <c r="A89" s="10" t="s">
        <v>100</v>
      </c>
      <c r="B89" s="78" t="s">
        <v>172</v>
      </c>
      <c r="C89" s="78"/>
      <c r="D89" s="104"/>
      <c r="E89" s="138"/>
      <c r="F89" s="44"/>
      <c r="G89" s="44"/>
    </row>
    <row r="90" spans="1:7" s="27" customFormat="1" ht="12.75" customHeight="1">
      <c r="A90" s="53" t="s">
        <v>102</v>
      </c>
      <c r="B90" s="54" t="s">
        <v>173</v>
      </c>
      <c r="C90" s="55"/>
      <c r="D90" s="56"/>
      <c r="E90" s="138"/>
      <c r="F90" s="39">
        <f>SUM(F91:F92)</f>
        <v>20547.309999999998</v>
      </c>
      <c r="G90" s="39">
        <f>SUM(G91:G92)</f>
        <v>17906.870000000003</v>
      </c>
    </row>
    <row r="91" spans="1:7" s="27" customFormat="1" ht="12.75" customHeight="1">
      <c r="A91" s="45" t="s">
        <v>174</v>
      </c>
      <c r="B91" s="36"/>
      <c r="C91" s="47" t="s">
        <v>175</v>
      </c>
      <c r="D91" s="105"/>
      <c r="E91" s="137"/>
      <c r="F91" s="44">
        <v>2640.44</v>
      </c>
      <c r="G91" s="44">
        <v>-15194.38</v>
      </c>
    </row>
    <row r="92" spans="1:7" s="27" customFormat="1" ht="12.75" customHeight="1">
      <c r="A92" s="45" t="s">
        <v>176</v>
      </c>
      <c r="B92" s="36"/>
      <c r="C92" s="47" t="s">
        <v>177</v>
      </c>
      <c r="D92" s="105"/>
      <c r="E92" s="137"/>
      <c r="F92" s="44">
        <v>17906.87</v>
      </c>
      <c r="G92" s="44">
        <v>33101.25</v>
      </c>
    </row>
    <row r="93" spans="1:7" s="27" customFormat="1" ht="12.75" customHeight="1">
      <c r="A93" s="34" t="s">
        <v>178</v>
      </c>
      <c r="B93" s="101" t="s">
        <v>179</v>
      </c>
      <c r="C93" s="103"/>
      <c r="D93" s="103"/>
      <c r="E93" s="137"/>
      <c r="F93" s="44"/>
      <c r="G93" s="44"/>
    </row>
    <row r="94" spans="1:7" s="27" customFormat="1" ht="25.5" customHeight="1">
      <c r="A94" s="34"/>
      <c r="B94" s="163" t="s">
        <v>180</v>
      </c>
      <c r="C94" s="164"/>
      <c r="D94" s="165"/>
      <c r="E94" s="138"/>
      <c r="F94" s="39">
        <f>+F90+F69+F59</f>
        <v>2847068.11</v>
      </c>
      <c r="G94" s="39">
        <f>+G90+G69+G59</f>
        <v>2857238.3000000003</v>
      </c>
    </row>
    <row r="95" spans="1:7" s="27" customFormat="1" ht="12.75">
      <c r="A95" s="106"/>
      <c r="B95" s="107"/>
      <c r="C95" s="107"/>
      <c r="D95" s="107"/>
      <c r="E95" s="107"/>
      <c r="F95" s="24"/>
      <c r="G95" s="24"/>
    </row>
    <row r="96" spans="1:7" s="27" customFormat="1" ht="12.75" customHeight="1">
      <c r="A96" s="166" t="s">
        <v>181</v>
      </c>
      <c r="B96" s="166"/>
      <c r="C96" s="166"/>
      <c r="D96" s="166"/>
      <c r="E96" s="166"/>
      <c r="F96" s="167" t="s">
        <v>182</v>
      </c>
      <c r="G96" s="167"/>
    </row>
    <row r="97" spans="1:7" s="27" customFormat="1" ht="12.75">
      <c r="A97" s="154" t="s">
        <v>183</v>
      </c>
      <c r="B97" s="154"/>
      <c r="C97" s="154"/>
      <c r="D97" s="154"/>
      <c r="E97" s="154"/>
      <c r="F97" s="155" t="s">
        <v>184</v>
      </c>
      <c r="G97" s="155"/>
    </row>
    <row r="98" spans="1:7" s="27" customFormat="1" ht="12.75">
      <c r="A98" s="156" t="s">
        <v>185</v>
      </c>
      <c r="B98" s="157"/>
      <c r="C98" s="157"/>
      <c r="D98" s="157"/>
      <c r="E98" s="110"/>
      <c r="F98" s="30"/>
      <c r="G98" s="30"/>
    </row>
    <row r="99" spans="1:7" s="27" customFormat="1" ht="12.75">
      <c r="A99" s="108"/>
      <c r="B99" s="109"/>
      <c r="C99" s="109"/>
      <c r="D99" s="109"/>
      <c r="E99" s="110"/>
      <c r="F99" s="30"/>
      <c r="G99" s="30"/>
    </row>
    <row r="100" spans="1:7" s="27" customFormat="1" ht="12.75">
      <c r="A100" s="158" t="s">
        <v>186</v>
      </c>
      <c r="B100" s="158"/>
      <c r="C100" s="158"/>
      <c r="D100" s="158"/>
      <c r="E100" s="158"/>
      <c r="F100" s="159" t="s">
        <v>187</v>
      </c>
      <c r="G100" s="159"/>
    </row>
    <row r="101" spans="1:7" s="27" customFormat="1" ht="12.75" customHeight="1">
      <c r="A101" s="152" t="s">
        <v>188</v>
      </c>
      <c r="B101" s="152"/>
      <c r="C101" s="152"/>
      <c r="D101" s="152"/>
      <c r="E101" s="152"/>
      <c r="F101" s="153" t="s">
        <v>184</v>
      </c>
      <c r="G101" s="153"/>
    </row>
    <row r="102" s="27" customFormat="1" ht="12.75">
      <c r="E102" s="24"/>
    </row>
    <row r="103" s="27" customFormat="1" ht="12.75">
      <c r="E103" s="24"/>
    </row>
    <row r="104" s="27" customFormat="1" ht="12.75">
      <c r="E104" s="24"/>
    </row>
    <row r="105" s="27" customFormat="1" ht="12.75">
      <c r="E105" s="24"/>
    </row>
    <row r="106" s="27" customFormat="1" ht="12.75">
      <c r="E106" s="24"/>
    </row>
    <row r="107" s="27" customFormat="1" ht="12.75">
      <c r="E107" s="24"/>
    </row>
    <row r="108" s="27" customFormat="1" ht="12.75">
      <c r="E108" s="24"/>
    </row>
    <row r="109" s="27" customFormat="1" ht="12.75">
      <c r="E109" s="24"/>
    </row>
    <row r="110" s="27" customFormat="1" ht="12.75">
      <c r="E110" s="24"/>
    </row>
    <row r="111" s="27" customFormat="1" ht="12.75">
      <c r="E111" s="24"/>
    </row>
    <row r="112" s="27" customFormat="1" ht="12.75">
      <c r="E112" s="24"/>
    </row>
    <row r="113" s="27" customFormat="1" ht="12.75">
      <c r="E113" s="24"/>
    </row>
    <row r="114" s="27" customFormat="1" ht="12.75">
      <c r="E114" s="24"/>
    </row>
    <row r="115" s="27" customFormat="1" ht="12.75">
      <c r="E115" s="24"/>
    </row>
    <row r="116" s="27" customFormat="1" ht="12.75">
      <c r="E116" s="24"/>
    </row>
    <row r="117" s="27" customFormat="1" ht="12.75">
      <c r="E117" s="24"/>
    </row>
    <row r="118" s="27" customFormat="1" ht="12.75">
      <c r="E118" s="24"/>
    </row>
    <row r="119" s="27" customFormat="1" ht="12.75">
      <c r="E119" s="24"/>
    </row>
    <row r="120" s="27" customFormat="1" ht="12.75">
      <c r="E120" s="24"/>
    </row>
    <row r="121" s="27" customFormat="1" ht="12.75">
      <c r="E121" s="24"/>
    </row>
    <row r="122" s="27" customFormat="1" ht="12.75">
      <c r="E122" s="24"/>
    </row>
  </sheetData>
  <sheetProtection/>
  <mergeCells count="27">
    <mergeCell ref="E2:G2"/>
    <mergeCell ref="E3:G3"/>
    <mergeCell ref="A5:G6"/>
    <mergeCell ref="A7:G7"/>
    <mergeCell ref="A13:G13"/>
    <mergeCell ref="A14:G14"/>
    <mergeCell ref="A16:G16"/>
    <mergeCell ref="A17:G17"/>
    <mergeCell ref="A8:G8"/>
    <mergeCell ref="A9:G9"/>
    <mergeCell ref="A10:G11"/>
    <mergeCell ref="A12:E12"/>
    <mergeCell ref="B62:D62"/>
    <mergeCell ref="B94:D94"/>
    <mergeCell ref="A96:E96"/>
    <mergeCell ref="F96:G96"/>
    <mergeCell ref="D18:G18"/>
    <mergeCell ref="B19:D19"/>
    <mergeCell ref="C47:D47"/>
    <mergeCell ref="C53:D53"/>
    <mergeCell ref="A101:E101"/>
    <mergeCell ref="F101:G101"/>
    <mergeCell ref="A97:E97"/>
    <mergeCell ref="F97:G97"/>
    <mergeCell ref="A98:D98"/>
    <mergeCell ref="A100:E100"/>
    <mergeCell ref="F100:G100"/>
  </mergeCells>
  <printOptions/>
  <pageMargins left="0.48" right="0.75" top="1" bottom="1.3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8.00390625" style="111" customWidth="1"/>
    <col min="2" max="2" width="1.57421875" style="111" hidden="1" customWidth="1"/>
    <col min="3" max="3" width="30.140625" style="111" customWidth="1"/>
    <col min="4" max="4" width="18.28125" style="111" customWidth="1"/>
    <col min="5" max="5" width="0" style="111" hidden="1" customWidth="1"/>
    <col min="6" max="6" width="11.7109375" style="111" customWidth="1"/>
    <col min="7" max="7" width="13.8515625" style="111" customWidth="1"/>
    <col min="8" max="8" width="14.7109375" style="111" customWidth="1"/>
    <col min="9" max="9" width="13.140625" style="111" customWidth="1"/>
    <col min="10" max="16384" width="9.140625" style="111" customWidth="1"/>
  </cols>
  <sheetData>
    <row r="1" spans="7:8" ht="12.75">
      <c r="G1" s="112"/>
      <c r="H1" s="112"/>
    </row>
    <row r="2" spans="4:9" ht="15.75">
      <c r="D2" s="113"/>
      <c r="G2" s="114" t="s">
        <v>189</v>
      </c>
      <c r="H2" s="115"/>
      <c r="I2" s="115"/>
    </row>
    <row r="3" spans="7:9" ht="15.75">
      <c r="G3" s="114" t="s">
        <v>51</v>
      </c>
      <c r="H3" s="115"/>
      <c r="I3" s="115"/>
    </row>
    <row r="5" spans="1:9" ht="15.75">
      <c r="A5" s="220" t="s">
        <v>190</v>
      </c>
      <c r="B5" s="217"/>
      <c r="C5" s="217"/>
      <c r="D5" s="217"/>
      <c r="E5" s="217"/>
      <c r="F5" s="217"/>
      <c r="G5" s="217"/>
      <c r="H5" s="217"/>
      <c r="I5" s="217"/>
    </row>
    <row r="6" spans="1:9" ht="15.75">
      <c r="A6" s="221" t="s">
        <v>191</v>
      </c>
      <c r="B6" s="217"/>
      <c r="C6" s="217"/>
      <c r="D6" s="217"/>
      <c r="E6" s="217"/>
      <c r="F6" s="217"/>
      <c r="G6" s="217"/>
      <c r="H6" s="217"/>
      <c r="I6" s="217"/>
    </row>
    <row r="7" spans="1:9" ht="15.75">
      <c r="A7" s="222" t="s">
        <v>53</v>
      </c>
      <c r="B7" s="223"/>
      <c r="C7" s="223"/>
      <c r="D7" s="223"/>
      <c r="E7" s="223"/>
      <c r="F7" s="223"/>
      <c r="G7" s="223"/>
      <c r="H7" s="223"/>
      <c r="I7" s="223"/>
    </row>
    <row r="8" spans="1:9" ht="15">
      <c r="A8" s="214" t="s">
        <v>192</v>
      </c>
      <c r="B8" s="211"/>
      <c r="C8" s="211"/>
      <c r="D8" s="211"/>
      <c r="E8" s="211"/>
      <c r="F8" s="211"/>
      <c r="G8" s="211"/>
      <c r="H8" s="211"/>
      <c r="I8" s="211"/>
    </row>
    <row r="9" spans="1:9" ht="15">
      <c r="A9" s="215" t="s">
        <v>55</v>
      </c>
      <c r="B9" s="216"/>
      <c r="C9" s="216"/>
      <c r="D9" s="216"/>
      <c r="E9" s="216"/>
      <c r="F9" s="216"/>
      <c r="G9" s="216"/>
      <c r="H9" s="216"/>
      <c r="I9" s="216"/>
    </row>
    <row r="10" spans="1:9" ht="15">
      <c r="A10" s="214" t="s">
        <v>193</v>
      </c>
      <c r="B10" s="211"/>
      <c r="C10" s="211"/>
      <c r="D10" s="211"/>
      <c r="E10" s="211"/>
      <c r="F10" s="211"/>
      <c r="G10" s="211"/>
      <c r="H10" s="211"/>
      <c r="I10" s="211"/>
    </row>
    <row r="11" spans="1:9" ht="15">
      <c r="A11" s="214" t="s">
        <v>194</v>
      </c>
      <c r="B11" s="217"/>
      <c r="C11" s="217"/>
      <c r="D11" s="217"/>
      <c r="E11" s="217"/>
      <c r="F11" s="217"/>
      <c r="G11" s="217"/>
      <c r="H11" s="217"/>
      <c r="I11" s="217"/>
    </row>
    <row r="13" spans="1:9" ht="15">
      <c r="A13" s="218" t="s">
        <v>195</v>
      </c>
      <c r="B13" s="219"/>
      <c r="C13" s="219"/>
      <c r="D13" s="219"/>
      <c r="E13" s="219"/>
      <c r="F13" s="219"/>
      <c r="G13" s="219"/>
      <c r="H13" s="219"/>
      <c r="I13" s="219"/>
    </row>
    <row r="14" spans="1:9" ht="15">
      <c r="A14" s="214"/>
      <c r="B14" s="211"/>
      <c r="C14" s="211"/>
      <c r="D14" s="211"/>
      <c r="E14" s="211"/>
      <c r="F14" s="211"/>
      <c r="G14" s="211"/>
      <c r="H14" s="211"/>
      <c r="I14" s="211"/>
    </row>
    <row r="15" spans="1:7" s="26" customFormat="1" ht="12.75">
      <c r="A15" s="173" t="s">
        <v>272</v>
      </c>
      <c r="B15" s="174"/>
      <c r="C15" s="174"/>
      <c r="D15" s="174"/>
      <c r="E15" s="174"/>
      <c r="F15" s="175"/>
      <c r="G15" s="175"/>
    </row>
    <row r="16" spans="1:7" s="26" customFormat="1" ht="12.75">
      <c r="A16" s="28"/>
      <c r="B16" s="29"/>
      <c r="C16" s="29"/>
      <c r="D16" s="29"/>
      <c r="E16" s="29"/>
      <c r="F16" s="31"/>
      <c r="G16" s="31"/>
    </row>
    <row r="17" spans="1:7" s="26" customFormat="1" ht="12.75">
      <c r="A17" s="155" t="s">
        <v>273</v>
      </c>
      <c r="B17" s="176"/>
      <c r="C17" s="176"/>
      <c r="D17" s="176"/>
      <c r="E17" s="176"/>
      <c r="F17" s="177"/>
      <c r="G17" s="177"/>
    </row>
    <row r="18" spans="1:9" ht="15">
      <c r="A18" s="214" t="s">
        <v>58</v>
      </c>
      <c r="B18" s="211"/>
      <c r="C18" s="211"/>
      <c r="D18" s="211"/>
      <c r="E18" s="211"/>
      <c r="F18" s="211"/>
      <c r="G18" s="211"/>
      <c r="H18" s="211"/>
      <c r="I18" s="211"/>
    </row>
    <row r="19" spans="1:9" s="116" customFormat="1" ht="15">
      <c r="A19" s="210" t="s">
        <v>196</v>
      </c>
      <c r="B19" s="211"/>
      <c r="C19" s="211"/>
      <c r="D19" s="211"/>
      <c r="E19" s="211"/>
      <c r="F19" s="211"/>
      <c r="G19" s="211"/>
      <c r="H19" s="211"/>
      <c r="I19" s="211"/>
    </row>
    <row r="20" spans="1:9" s="118" customFormat="1" ht="49.5" customHeight="1">
      <c r="A20" s="212" t="s">
        <v>5</v>
      </c>
      <c r="B20" s="212"/>
      <c r="C20" s="212" t="s">
        <v>60</v>
      </c>
      <c r="D20" s="208"/>
      <c r="E20" s="208"/>
      <c r="F20" s="208"/>
      <c r="G20" s="117" t="s">
        <v>197</v>
      </c>
      <c r="H20" s="117" t="s">
        <v>198</v>
      </c>
      <c r="I20" s="117" t="s">
        <v>199</v>
      </c>
    </row>
    <row r="21" spans="1:9" ht="15.75">
      <c r="A21" s="119" t="s">
        <v>64</v>
      </c>
      <c r="B21" s="120" t="s">
        <v>200</v>
      </c>
      <c r="C21" s="209" t="s">
        <v>200</v>
      </c>
      <c r="D21" s="213"/>
      <c r="E21" s="213"/>
      <c r="F21" s="213"/>
      <c r="G21" s="146"/>
      <c r="H21" s="122">
        <f>SUM(H22)+H28</f>
        <v>755129.3899999999</v>
      </c>
      <c r="I21" s="122">
        <f>SUM(I22)+I28</f>
        <v>773646.4199999999</v>
      </c>
    </row>
    <row r="22" spans="1:9" ht="15.75">
      <c r="A22" s="123" t="s">
        <v>66</v>
      </c>
      <c r="B22" s="124" t="s">
        <v>201</v>
      </c>
      <c r="C22" s="207" t="s">
        <v>201</v>
      </c>
      <c r="D22" s="207"/>
      <c r="E22" s="207"/>
      <c r="F22" s="207"/>
      <c r="G22" s="147"/>
      <c r="H22" s="122">
        <f>SUM(H23:H26)</f>
        <v>755129.3899999999</v>
      </c>
      <c r="I22" s="122">
        <f>SUM(I23:I26)</f>
        <v>773646.4199999999</v>
      </c>
    </row>
    <row r="23" spans="1:9" ht="15.75">
      <c r="A23" s="123" t="s">
        <v>202</v>
      </c>
      <c r="B23" s="124" t="s">
        <v>135</v>
      </c>
      <c r="C23" s="207" t="s">
        <v>135</v>
      </c>
      <c r="D23" s="207"/>
      <c r="E23" s="207"/>
      <c r="F23" s="207"/>
      <c r="G23" s="147"/>
      <c r="H23" s="125">
        <v>409800.05</v>
      </c>
      <c r="I23" s="125">
        <v>417969.77</v>
      </c>
    </row>
    <row r="24" spans="1:9" ht="15.75">
      <c r="A24" s="123" t="s">
        <v>203</v>
      </c>
      <c r="B24" s="126" t="s">
        <v>204</v>
      </c>
      <c r="C24" s="205" t="s">
        <v>204</v>
      </c>
      <c r="D24" s="205"/>
      <c r="E24" s="205"/>
      <c r="F24" s="205"/>
      <c r="G24" s="148"/>
      <c r="H24" s="125">
        <v>245028.87</v>
      </c>
      <c r="I24" s="125">
        <v>256194.18</v>
      </c>
    </row>
    <row r="25" spans="1:9" ht="15.75">
      <c r="A25" s="123" t="s">
        <v>205</v>
      </c>
      <c r="B25" s="124" t="s">
        <v>206</v>
      </c>
      <c r="C25" s="205" t="s">
        <v>206</v>
      </c>
      <c r="D25" s="205"/>
      <c r="E25" s="205"/>
      <c r="F25" s="205"/>
      <c r="G25" s="147"/>
      <c r="H25" s="125">
        <v>98134.87</v>
      </c>
      <c r="I25" s="125">
        <v>91942.53</v>
      </c>
    </row>
    <row r="26" spans="1:9" ht="15.75">
      <c r="A26" s="123" t="s">
        <v>207</v>
      </c>
      <c r="B26" s="126" t="s">
        <v>208</v>
      </c>
      <c r="C26" s="205" t="s">
        <v>208</v>
      </c>
      <c r="D26" s="205"/>
      <c r="E26" s="205"/>
      <c r="F26" s="205"/>
      <c r="G26" s="148"/>
      <c r="H26" s="125">
        <v>2165.6</v>
      </c>
      <c r="I26" s="125">
        <v>7539.94</v>
      </c>
    </row>
    <row r="27" spans="1:9" ht="15.75">
      <c r="A27" s="123" t="s">
        <v>78</v>
      </c>
      <c r="B27" s="124" t="s">
        <v>209</v>
      </c>
      <c r="C27" s="205" t="s">
        <v>209</v>
      </c>
      <c r="D27" s="205"/>
      <c r="E27" s="205"/>
      <c r="F27" s="205"/>
      <c r="G27" s="147"/>
      <c r="H27" s="120"/>
      <c r="I27" s="120"/>
    </row>
    <row r="28" spans="1:9" ht="15.75">
      <c r="A28" s="123" t="s">
        <v>100</v>
      </c>
      <c r="B28" s="124" t="s">
        <v>210</v>
      </c>
      <c r="C28" s="205" t="s">
        <v>210</v>
      </c>
      <c r="D28" s="205"/>
      <c r="E28" s="205"/>
      <c r="F28" s="205"/>
      <c r="G28" s="147"/>
      <c r="H28" s="120"/>
      <c r="I28" s="120"/>
    </row>
    <row r="29" spans="1:9" ht="15.75">
      <c r="A29" s="123" t="s">
        <v>211</v>
      </c>
      <c r="B29" s="126" t="s">
        <v>212</v>
      </c>
      <c r="C29" s="205" t="s">
        <v>212</v>
      </c>
      <c r="D29" s="205"/>
      <c r="E29" s="205"/>
      <c r="F29" s="205"/>
      <c r="G29" s="148"/>
      <c r="H29" s="120"/>
      <c r="I29" s="120"/>
    </row>
    <row r="30" spans="1:9" ht="15.75">
      <c r="A30" s="123" t="s">
        <v>213</v>
      </c>
      <c r="B30" s="126" t="s">
        <v>214</v>
      </c>
      <c r="C30" s="205" t="s">
        <v>214</v>
      </c>
      <c r="D30" s="205"/>
      <c r="E30" s="205"/>
      <c r="F30" s="205"/>
      <c r="G30" s="148"/>
      <c r="H30" s="120"/>
      <c r="I30" s="120"/>
    </row>
    <row r="31" spans="1:9" ht="15.75">
      <c r="A31" s="119" t="s">
        <v>104</v>
      </c>
      <c r="B31" s="120" t="s">
        <v>215</v>
      </c>
      <c r="C31" s="209" t="s">
        <v>215</v>
      </c>
      <c r="D31" s="209"/>
      <c r="E31" s="209"/>
      <c r="F31" s="209"/>
      <c r="G31" s="146">
        <v>14</v>
      </c>
      <c r="H31" s="127">
        <f>SUM(H32:H45)</f>
        <v>765187.3400000001</v>
      </c>
      <c r="I31" s="127">
        <f>SUM(I32:I45)</f>
        <v>787774.81</v>
      </c>
    </row>
    <row r="32" spans="1:9" ht="15.75">
      <c r="A32" s="123" t="s">
        <v>66</v>
      </c>
      <c r="B32" s="124" t="s">
        <v>216</v>
      </c>
      <c r="C32" s="205" t="s">
        <v>217</v>
      </c>
      <c r="D32" s="206"/>
      <c r="E32" s="206"/>
      <c r="F32" s="206"/>
      <c r="G32" s="147"/>
      <c r="H32" s="126">
        <v>471039.56</v>
      </c>
      <c r="I32" s="120">
        <v>469570.53</v>
      </c>
    </row>
    <row r="33" spans="1:9" ht="15.75">
      <c r="A33" s="123" t="s">
        <v>78</v>
      </c>
      <c r="B33" s="124" t="s">
        <v>218</v>
      </c>
      <c r="C33" s="205" t="s">
        <v>219</v>
      </c>
      <c r="D33" s="206"/>
      <c r="E33" s="206"/>
      <c r="F33" s="206"/>
      <c r="G33" s="147"/>
      <c r="H33" s="126">
        <v>171209.46</v>
      </c>
      <c r="I33" s="126">
        <v>171547.31</v>
      </c>
    </row>
    <row r="34" spans="1:9" ht="15.75">
      <c r="A34" s="123" t="s">
        <v>100</v>
      </c>
      <c r="B34" s="124" t="s">
        <v>220</v>
      </c>
      <c r="C34" s="205" t="s">
        <v>221</v>
      </c>
      <c r="D34" s="206"/>
      <c r="E34" s="206"/>
      <c r="F34" s="206"/>
      <c r="G34" s="147"/>
      <c r="H34" s="126">
        <v>85511.8</v>
      </c>
      <c r="I34" s="126">
        <v>104640.09</v>
      </c>
    </row>
    <row r="35" spans="1:9" ht="15.75">
      <c r="A35" s="123" t="s">
        <v>102</v>
      </c>
      <c r="B35" s="124" t="s">
        <v>222</v>
      </c>
      <c r="C35" s="207" t="s">
        <v>223</v>
      </c>
      <c r="D35" s="206"/>
      <c r="E35" s="206"/>
      <c r="F35" s="206"/>
      <c r="G35" s="147"/>
      <c r="H35" s="126">
        <v>0</v>
      </c>
      <c r="I35" s="126"/>
    </row>
    <row r="36" spans="1:9" ht="15.75">
      <c r="A36" s="123" t="s">
        <v>130</v>
      </c>
      <c r="B36" s="124" t="s">
        <v>224</v>
      </c>
      <c r="C36" s="207" t="s">
        <v>225</v>
      </c>
      <c r="D36" s="206"/>
      <c r="E36" s="206"/>
      <c r="F36" s="206"/>
      <c r="G36" s="147"/>
      <c r="H36" s="126">
        <v>22268.67</v>
      </c>
      <c r="I36" s="126">
        <v>12817.3</v>
      </c>
    </row>
    <row r="37" spans="1:9" ht="15.75">
      <c r="A37" s="123" t="s">
        <v>226</v>
      </c>
      <c r="B37" s="124" t="s">
        <v>227</v>
      </c>
      <c r="C37" s="207" t="s">
        <v>228</v>
      </c>
      <c r="D37" s="206"/>
      <c r="E37" s="206"/>
      <c r="F37" s="206"/>
      <c r="G37" s="147"/>
      <c r="H37" s="126">
        <v>798.76</v>
      </c>
      <c r="I37" s="126">
        <v>548</v>
      </c>
    </row>
    <row r="38" spans="1:9" ht="15.75">
      <c r="A38" s="123" t="s">
        <v>229</v>
      </c>
      <c r="B38" s="124" t="s">
        <v>230</v>
      </c>
      <c r="C38" s="207" t="s">
        <v>231</v>
      </c>
      <c r="D38" s="206"/>
      <c r="E38" s="206"/>
      <c r="F38" s="206"/>
      <c r="G38" s="147"/>
      <c r="H38" s="126">
        <v>0</v>
      </c>
      <c r="I38" s="126"/>
    </row>
    <row r="39" spans="1:9" ht="15.75">
      <c r="A39" s="123" t="s">
        <v>232</v>
      </c>
      <c r="B39" s="124" t="s">
        <v>233</v>
      </c>
      <c r="C39" s="205" t="s">
        <v>233</v>
      </c>
      <c r="D39" s="206"/>
      <c r="E39" s="206"/>
      <c r="F39" s="206"/>
      <c r="G39" s="147"/>
      <c r="H39" s="126"/>
      <c r="I39" s="126"/>
    </row>
    <row r="40" spans="1:9" ht="15.75">
      <c r="A40" s="123" t="s">
        <v>234</v>
      </c>
      <c r="B40" s="124" t="s">
        <v>235</v>
      </c>
      <c r="C40" s="207" t="s">
        <v>235</v>
      </c>
      <c r="D40" s="206"/>
      <c r="E40" s="206"/>
      <c r="F40" s="206"/>
      <c r="G40" s="147"/>
      <c r="H40" s="126">
        <v>5143.74</v>
      </c>
      <c r="I40" s="126">
        <v>11116.7</v>
      </c>
    </row>
    <row r="41" spans="1:9" ht="15.75" customHeight="1">
      <c r="A41" s="123" t="s">
        <v>236</v>
      </c>
      <c r="B41" s="124" t="s">
        <v>237</v>
      </c>
      <c r="C41" s="205" t="s">
        <v>238</v>
      </c>
      <c r="D41" s="208"/>
      <c r="E41" s="208"/>
      <c r="F41" s="208"/>
      <c r="G41" s="147"/>
      <c r="H41" s="126"/>
      <c r="I41" s="126"/>
    </row>
    <row r="42" spans="1:9" ht="15.75" customHeight="1">
      <c r="A42" s="123" t="s">
        <v>239</v>
      </c>
      <c r="B42" s="124" t="s">
        <v>240</v>
      </c>
      <c r="C42" s="205" t="s">
        <v>241</v>
      </c>
      <c r="D42" s="206"/>
      <c r="E42" s="206"/>
      <c r="F42" s="206"/>
      <c r="G42" s="147"/>
      <c r="H42" s="126"/>
      <c r="I42" s="126"/>
    </row>
    <row r="43" spans="1:9" ht="15.75">
      <c r="A43" s="123" t="s">
        <v>242</v>
      </c>
      <c r="B43" s="124" t="s">
        <v>243</v>
      </c>
      <c r="C43" s="205" t="s">
        <v>244</v>
      </c>
      <c r="D43" s="206"/>
      <c r="E43" s="206"/>
      <c r="F43" s="206"/>
      <c r="G43" s="147"/>
      <c r="H43" s="126"/>
      <c r="I43" s="126"/>
    </row>
    <row r="44" spans="1:9" ht="15.75">
      <c r="A44" s="123" t="s">
        <v>245</v>
      </c>
      <c r="B44" s="124" t="s">
        <v>246</v>
      </c>
      <c r="C44" s="205" t="s">
        <v>247</v>
      </c>
      <c r="D44" s="206"/>
      <c r="E44" s="206"/>
      <c r="F44" s="206"/>
      <c r="G44" s="147"/>
      <c r="H44" s="126">
        <f>4.3+9211.05</f>
        <v>9215.349999999999</v>
      </c>
      <c r="I44" s="126">
        <v>17522.78</v>
      </c>
    </row>
    <row r="45" spans="1:9" ht="15.75">
      <c r="A45" s="123" t="s">
        <v>248</v>
      </c>
      <c r="B45" s="124" t="s">
        <v>249</v>
      </c>
      <c r="C45" s="194" t="s">
        <v>250</v>
      </c>
      <c r="D45" s="195"/>
      <c r="E45" s="195"/>
      <c r="F45" s="196"/>
      <c r="G45" s="147"/>
      <c r="H45" s="128"/>
      <c r="I45" s="128">
        <v>12.1</v>
      </c>
    </row>
    <row r="46" spans="1:9" ht="15.75">
      <c r="A46" s="120" t="s">
        <v>107</v>
      </c>
      <c r="B46" s="129" t="s">
        <v>251</v>
      </c>
      <c r="C46" s="203" t="s">
        <v>251</v>
      </c>
      <c r="D46" s="201"/>
      <c r="E46" s="201"/>
      <c r="F46" s="202"/>
      <c r="G46" s="149"/>
      <c r="H46" s="130">
        <f>+H21-H31</f>
        <v>-10057.950000000186</v>
      </c>
      <c r="I46" s="130">
        <f>+I21-I31</f>
        <v>-14128.39000000013</v>
      </c>
    </row>
    <row r="47" spans="1:9" ht="15.75">
      <c r="A47" s="120" t="s">
        <v>133</v>
      </c>
      <c r="B47" s="120" t="s">
        <v>252</v>
      </c>
      <c r="C47" s="200" t="s">
        <v>252</v>
      </c>
      <c r="D47" s="201"/>
      <c r="E47" s="201"/>
      <c r="F47" s="202"/>
      <c r="G47" s="150"/>
      <c r="H47" s="131">
        <f>+H48+H50</f>
        <v>12698.39</v>
      </c>
      <c r="I47" s="131">
        <f>+I48+I50</f>
        <v>11287.17</v>
      </c>
    </row>
    <row r="48" spans="1:9" ht="15.75">
      <c r="A48" s="126" t="s">
        <v>253</v>
      </c>
      <c r="B48" s="124" t="s">
        <v>254</v>
      </c>
      <c r="C48" s="194" t="s">
        <v>255</v>
      </c>
      <c r="D48" s="195"/>
      <c r="E48" s="195"/>
      <c r="F48" s="196"/>
      <c r="G48" s="151">
        <v>13</v>
      </c>
      <c r="H48" s="128">
        <v>12698.39</v>
      </c>
      <c r="I48" s="128">
        <v>11287.17</v>
      </c>
    </row>
    <row r="49" spans="1:9" ht="15.75">
      <c r="A49" s="126" t="s">
        <v>78</v>
      </c>
      <c r="B49" s="124" t="s">
        <v>256</v>
      </c>
      <c r="C49" s="194" t="s">
        <v>256</v>
      </c>
      <c r="D49" s="195"/>
      <c r="E49" s="195"/>
      <c r="F49" s="196"/>
      <c r="G49" s="151"/>
      <c r="H49" s="128"/>
      <c r="I49" s="128"/>
    </row>
    <row r="50" spans="1:9" ht="15.75">
      <c r="A50" s="126" t="s">
        <v>257</v>
      </c>
      <c r="B50" s="124" t="s">
        <v>258</v>
      </c>
      <c r="C50" s="194" t="s">
        <v>259</v>
      </c>
      <c r="D50" s="195"/>
      <c r="E50" s="195"/>
      <c r="F50" s="196"/>
      <c r="G50" s="151"/>
      <c r="H50" s="128"/>
      <c r="I50" s="128"/>
    </row>
    <row r="51" spans="1:9" ht="15.75">
      <c r="A51" s="120" t="s">
        <v>140</v>
      </c>
      <c r="B51" s="129" t="s">
        <v>260</v>
      </c>
      <c r="C51" s="203" t="s">
        <v>260</v>
      </c>
      <c r="D51" s="201"/>
      <c r="E51" s="201"/>
      <c r="F51" s="202"/>
      <c r="G51" s="150"/>
      <c r="H51" s="121"/>
      <c r="I51" s="121"/>
    </row>
    <row r="52" spans="1:9" ht="30" customHeight="1">
      <c r="A52" s="120" t="s">
        <v>166</v>
      </c>
      <c r="B52" s="129" t="s">
        <v>261</v>
      </c>
      <c r="C52" s="204" t="s">
        <v>261</v>
      </c>
      <c r="D52" s="198"/>
      <c r="E52" s="198"/>
      <c r="F52" s="199"/>
      <c r="G52" s="150"/>
      <c r="H52" s="121"/>
      <c r="I52" s="121"/>
    </row>
    <row r="53" spans="1:9" ht="15.75">
      <c r="A53" s="120" t="s">
        <v>178</v>
      </c>
      <c r="B53" s="129" t="s">
        <v>262</v>
      </c>
      <c r="C53" s="203" t="s">
        <v>262</v>
      </c>
      <c r="D53" s="201"/>
      <c r="E53" s="201"/>
      <c r="F53" s="202"/>
      <c r="G53" s="150"/>
      <c r="H53" s="121"/>
      <c r="I53" s="121"/>
    </row>
    <row r="54" spans="1:9" ht="30" customHeight="1">
      <c r="A54" s="120" t="s">
        <v>263</v>
      </c>
      <c r="B54" s="120" t="s">
        <v>264</v>
      </c>
      <c r="C54" s="197" t="s">
        <v>264</v>
      </c>
      <c r="D54" s="198"/>
      <c r="E54" s="198"/>
      <c r="F54" s="199"/>
      <c r="G54" s="150"/>
      <c r="H54" s="131">
        <f>+H57</f>
        <v>2640.439999999813</v>
      </c>
      <c r="I54" s="131">
        <f>+I57</f>
        <v>-2841.2200000001303</v>
      </c>
    </row>
    <row r="55" spans="1:9" ht="15.75">
      <c r="A55" s="120" t="s">
        <v>66</v>
      </c>
      <c r="B55" s="120" t="s">
        <v>265</v>
      </c>
      <c r="C55" s="200" t="s">
        <v>265</v>
      </c>
      <c r="D55" s="201"/>
      <c r="E55" s="201"/>
      <c r="F55" s="202"/>
      <c r="G55" s="150"/>
      <c r="H55" s="130"/>
      <c r="I55" s="130"/>
    </row>
    <row r="56" spans="1:9" ht="15.75">
      <c r="A56" s="120" t="s">
        <v>266</v>
      </c>
      <c r="B56" s="129" t="s">
        <v>267</v>
      </c>
      <c r="C56" s="203" t="s">
        <v>267</v>
      </c>
      <c r="D56" s="201"/>
      <c r="E56" s="201"/>
      <c r="F56" s="202"/>
      <c r="G56" s="150"/>
      <c r="H56" s="131">
        <f>+H46+H47+H51</f>
        <v>2640.439999999813</v>
      </c>
      <c r="I56" s="131">
        <f>+I46+I47+I51</f>
        <v>-2841.2200000001303</v>
      </c>
    </row>
    <row r="57" spans="1:9" ht="15.75">
      <c r="A57" s="126" t="s">
        <v>66</v>
      </c>
      <c r="B57" s="124" t="s">
        <v>268</v>
      </c>
      <c r="C57" s="194" t="s">
        <v>268</v>
      </c>
      <c r="D57" s="195"/>
      <c r="E57" s="195"/>
      <c r="F57" s="196"/>
      <c r="G57" s="151"/>
      <c r="H57" s="132">
        <f>+H56</f>
        <v>2640.439999999813</v>
      </c>
      <c r="I57" s="132">
        <f>+I56</f>
        <v>-2841.2200000001303</v>
      </c>
    </row>
    <row r="58" spans="1:9" ht="15.75">
      <c r="A58" s="126" t="s">
        <v>78</v>
      </c>
      <c r="B58" s="124" t="s">
        <v>269</v>
      </c>
      <c r="C58" s="194" t="s">
        <v>269</v>
      </c>
      <c r="D58" s="195"/>
      <c r="E58" s="195"/>
      <c r="F58" s="196"/>
      <c r="G58" s="128"/>
      <c r="H58" s="128"/>
      <c r="I58" s="128"/>
    </row>
    <row r="59" spans="1:9" ht="12.75">
      <c r="A59" s="133"/>
      <c r="B59" s="133"/>
      <c r="C59" s="133"/>
      <c r="D59" s="133"/>
      <c r="G59" s="134"/>
      <c r="H59" s="134"/>
      <c r="I59" s="134"/>
    </row>
    <row r="60" spans="1:7" s="27" customFormat="1" ht="12.75" customHeight="1">
      <c r="A60" s="166" t="s">
        <v>181</v>
      </c>
      <c r="B60" s="166"/>
      <c r="C60" s="166"/>
      <c r="D60" s="166"/>
      <c r="E60" s="166"/>
      <c r="F60" s="167" t="s">
        <v>182</v>
      </c>
      <c r="G60" s="167"/>
    </row>
    <row r="61" spans="1:7" s="27" customFormat="1" ht="12.75">
      <c r="A61" s="154" t="s">
        <v>183</v>
      </c>
      <c r="B61" s="154"/>
      <c r="C61" s="154"/>
      <c r="D61" s="154"/>
      <c r="E61" s="154"/>
      <c r="F61" s="155" t="s">
        <v>184</v>
      </c>
      <c r="G61" s="155"/>
    </row>
    <row r="62" spans="1:7" s="27" customFormat="1" ht="12.75">
      <c r="A62" s="156" t="s">
        <v>185</v>
      </c>
      <c r="B62" s="157"/>
      <c r="C62" s="157"/>
      <c r="D62" s="157"/>
      <c r="E62" s="110"/>
      <c r="F62" s="30"/>
      <c r="G62" s="30"/>
    </row>
    <row r="63" spans="1:7" s="27" customFormat="1" ht="12.75">
      <c r="A63" s="108"/>
      <c r="B63" s="109"/>
      <c r="C63" s="109"/>
      <c r="D63" s="109"/>
      <c r="E63" s="110"/>
      <c r="F63" s="30"/>
      <c r="G63" s="30"/>
    </row>
    <row r="64" spans="1:7" s="27" customFormat="1" ht="12.75">
      <c r="A64" s="158" t="s">
        <v>186</v>
      </c>
      <c r="B64" s="158"/>
      <c r="C64" s="158"/>
      <c r="D64" s="158"/>
      <c r="E64" s="158"/>
      <c r="F64" s="159" t="s">
        <v>187</v>
      </c>
      <c r="G64" s="159"/>
    </row>
    <row r="65" spans="1:7" s="27" customFormat="1" ht="12.75" customHeight="1">
      <c r="A65" s="152" t="s">
        <v>188</v>
      </c>
      <c r="B65" s="152"/>
      <c r="C65" s="152"/>
      <c r="D65" s="152"/>
      <c r="E65" s="152"/>
      <c r="F65" s="153" t="s">
        <v>184</v>
      </c>
      <c r="G65" s="153"/>
    </row>
    <row r="66" s="27" customFormat="1" ht="12.75">
      <c r="E66" s="24"/>
    </row>
  </sheetData>
  <sheetProtection/>
  <mergeCells count="62">
    <mergeCell ref="A5:I5"/>
    <mergeCell ref="A6:I6"/>
    <mergeCell ref="A7:I7"/>
    <mergeCell ref="A8:I8"/>
    <mergeCell ref="A14:I14"/>
    <mergeCell ref="A18:I18"/>
    <mergeCell ref="A15:G15"/>
    <mergeCell ref="A17:G17"/>
    <mergeCell ref="A9:I9"/>
    <mergeCell ref="A10:I10"/>
    <mergeCell ref="A11:I11"/>
    <mergeCell ref="A13:I13"/>
    <mergeCell ref="C22:F22"/>
    <mergeCell ref="C23:F23"/>
    <mergeCell ref="C24:F24"/>
    <mergeCell ref="C25:F25"/>
    <mergeCell ref="A19:I19"/>
    <mergeCell ref="A20:B20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C46:F46"/>
    <mergeCell ref="C47:F47"/>
    <mergeCell ref="C48:F48"/>
    <mergeCell ref="C49:F49"/>
    <mergeCell ref="C42:F42"/>
    <mergeCell ref="C43:F43"/>
    <mergeCell ref="C44:F44"/>
    <mergeCell ref="C45:F45"/>
    <mergeCell ref="C54:F54"/>
    <mergeCell ref="C55:F55"/>
    <mergeCell ref="C56:F56"/>
    <mergeCell ref="C57:F57"/>
    <mergeCell ref="C50:F50"/>
    <mergeCell ref="C51:F51"/>
    <mergeCell ref="C52:F52"/>
    <mergeCell ref="C53:F53"/>
    <mergeCell ref="A62:D62"/>
    <mergeCell ref="A64:E64"/>
    <mergeCell ref="F64:G64"/>
    <mergeCell ref="A65:E65"/>
    <mergeCell ref="F65:G65"/>
    <mergeCell ref="C58:F58"/>
    <mergeCell ref="A60:E60"/>
    <mergeCell ref="F60:G60"/>
    <mergeCell ref="A61:E61"/>
    <mergeCell ref="F61:G61"/>
  </mergeCells>
  <printOptions/>
  <pageMargins left="0.61" right="0.75" top="0.39" bottom="0.19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zoomScalePageLayoutView="0" workbookViewId="0" topLeftCell="A16">
      <selection activeCell="N16" sqref="N1:S16384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9" width="9.140625" style="18" customWidth="1"/>
    <col min="20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226" t="s">
        <v>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3" ht="15" customHeight="1">
      <c r="A6" s="226" t="s">
        <v>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ht="15">
      <c r="M7" s="4"/>
    </row>
    <row r="8" spans="1:13" ht="15">
      <c r="A8" s="226" t="s">
        <v>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</row>
    <row r="9" ht="15">
      <c r="M9" s="4"/>
    </row>
    <row r="10" spans="1:21" s="7" customFormat="1" ht="15" customHeight="1">
      <c r="A10" s="228" t="s">
        <v>5</v>
      </c>
      <c r="B10" s="228" t="s">
        <v>6</v>
      </c>
      <c r="C10" s="228" t="s">
        <v>7</v>
      </c>
      <c r="D10" s="228" t="s">
        <v>8</v>
      </c>
      <c r="E10" s="228"/>
      <c r="F10" s="228"/>
      <c r="G10" s="228"/>
      <c r="H10" s="228"/>
      <c r="I10" s="228"/>
      <c r="J10" s="229"/>
      <c r="K10" s="229"/>
      <c r="L10" s="228"/>
      <c r="M10" s="228" t="s">
        <v>9</v>
      </c>
      <c r="N10" s="20"/>
      <c r="O10" s="20"/>
      <c r="P10" s="20"/>
      <c r="Q10" s="20"/>
      <c r="R10" s="20"/>
      <c r="S10" s="20"/>
      <c r="T10" s="6"/>
      <c r="U10" s="6"/>
    </row>
    <row r="11" spans="1:21" s="7" customFormat="1" ht="123" customHeight="1">
      <c r="A11" s="228"/>
      <c r="B11" s="228"/>
      <c r="C11" s="228"/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8" t="s">
        <v>15</v>
      </c>
      <c r="J11" s="5" t="s">
        <v>16</v>
      </c>
      <c r="K11" s="5" t="s">
        <v>17</v>
      </c>
      <c r="L11" s="9" t="s">
        <v>18</v>
      </c>
      <c r="M11" s="228"/>
      <c r="N11" s="20"/>
      <c r="O11" s="20"/>
      <c r="P11" s="20"/>
      <c r="Q11" s="20"/>
      <c r="R11" s="20"/>
      <c r="S11" s="20"/>
      <c r="T11" s="6"/>
      <c r="U11" s="6"/>
    </row>
    <row r="12" spans="1:21" s="7" customFormat="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19</v>
      </c>
      <c r="L12" s="10">
        <v>12</v>
      </c>
      <c r="M12" s="10">
        <v>13</v>
      </c>
      <c r="N12" s="20"/>
      <c r="O12" s="20"/>
      <c r="P12" s="20"/>
      <c r="Q12" s="20"/>
      <c r="R12" s="20"/>
      <c r="S12" s="20"/>
      <c r="T12" s="6"/>
      <c r="U12" s="6"/>
    </row>
    <row r="13" spans="1:21" s="7" customFormat="1" ht="71.25">
      <c r="A13" s="5" t="s">
        <v>20</v>
      </c>
      <c r="B13" s="12" t="s">
        <v>21</v>
      </c>
      <c r="C13" s="13">
        <f>+C14</f>
        <v>242449.67</v>
      </c>
      <c r="D13" s="13">
        <f>+D14+D15</f>
        <v>298100</v>
      </c>
      <c r="E13" s="13"/>
      <c r="F13" s="13">
        <f>+F14</f>
        <v>71.47</v>
      </c>
      <c r="G13" s="13"/>
      <c r="H13" s="13"/>
      <c r="I13" s="13">
        <f>SUM(I14:I15)</f>
        <v>-313336.10000000003</v>
      </c>
      <c r="J13" s="13"/>
      <c r="K13" s="13">
        <f>+K15</f>
        <v>0</v>
      </c>
      <c r="L13" s="13"/>
      <c r="M13" s="13">
        <f>SUM(M14:M15)</f>
        <v>227285.03999999998</v>
      </c>
      <c r="N13" s="20"/>
      <c r="O13" s="20"/>
      <c r="P13" s="20"/>
      <c r="Q13" s="20"/>
      <c r="R13" s="20"/>
      <c r="S13" s="20"/>
      <c r="T13" s="6"/>
      <c r="U13" s="6"/>
    </row>
    <row r="14" spans="1:21" s="7" customFormat="1" ht="15" customHeight="1">
      <c r="A14" s="14" t="s">
        <v>22</v>
      </c>
      <c r="B14" s="15" t="s">
        <v>23</v>
      </c>
      <c r="C14" s="13">
        <v>242449.67</v>
      </c>
      <c r="D14" s="13">
        <v>400</v>
      </c>
      <c r="E14" s="13"/>
      <c r="F14" s="13">
        <f>5.2+66.27</f>
        <v>71.47</v>
      </c>
      <c r="G14" s="13"/>
      <c r="H14" s="13"/>
      <c r="I14" s="13">
        <f>+M14-C14-D14-F14-E14</f>
        <v>-16644.280000000028</v>
      </c>
      <c r="J14" s="13"/>
      <c r="K14" s="13"/>
      <c r="L14" s="13"/>
      <c r="M14" s="13">
        <f>1049.86+225100.71+126.29</f>
        <v>226276.86</v>
      </c>
      <c r="N14" s="20"/>
      <c r="O14" s="20"/>
      <c r="P14" s="20"/>
      <c r="Q14" s="20"/>
      <c r="R14" s="20"/>
      <c r="S14" s="20"/>
      <c r="T14" s="6"/>
      <c r="U14" s="6"/>
    </row>
    <row r="15" spans="1:21" s="7" customFormat="1" ht="15" customHeight="1">
      <c r="A15" s="14" t="s">
        <v>24</v>
      </c>
      <c r="B15" s="15" t="s">
        <v>25</v>
      </c>
      <c r="C15" s="13"/>
      <c r="D15" s="13">
        <f>298100-400</f>
        <v>297700</v>
      </c>
      <c r="E15" s="13"/>
      <c r="F15" s="13"/>
      <c r="G15" s="13"/>
      <c r="H15" s="13"/>
      <c r="I15" s="13">
        <f>+M15-C15-D15-F15-E15</f>
        <v>-296691.82</v>
      </c>
      <c r="J15" s="13"/>
      <c r="K15" s="13"/>
      <c r="L15" s="13"/>
      <c r="M15" s="13">
        <f>1134.47-126.29</f>
        <v>1008.1800000000001</v>
      </c>
      <c r="N15" s="20"/>
      <c r="O15" s="20"/>
      <c r="P15" s="20"/>
      <c r="Q15" s="20"/>
      <c r="R15" s="20"/>
      <c r="S15" s="20"/>
      <c r="T15" s="6"/>
      <c r="U15" s="6"/>
    </row>
    <row r="16" spans="1:21" s="7" customFormat="1" ht="74.25" customHeight="1">
      <c r="A16" s="5" t="s">
        <v>26</v>
      </c>
      <c r="B16" s="12" t="s">
        <v>27</v>
      </c>
      <c r="C16" s="13">
        <f>+C17+C18</f>
        <v>819695.63</v>
      </c>
      <c r="D16" s="13">
        <f>+D17+D18</f>
        <v>146305.13</v>
      </c>
      <c r="E16" s="13">
        <f>+E17+E18</f>
        <v>0</v>
      </c>
      <c r="F16" s="13">
        <f>+F17</f>
        <v>0</v>
      </c>
      <c r="G16" s="13"/>
      <c r="H16" s="13"/>
      <c r="I16" s="13">
        <f>+I17+I18</f>
        <v>-195527.41000000003</v>
      </c>
      <c r="J16" s="13"/>
      <c r="K16" s="13"/>
      <c r="L16" s="13"/>
      <c r="M16" s="13">
        <f>+M17+M18</f>
        <v>770473.35</v>
      </c>
      <c r="N16" s="20"/>
      <c r="O16" s="20"/>
      <c r="P16" s="20"/>
      <c r="Q16" s="20"/>
      <c r="R16" s="20"/>
      <c r="S16" s="20"/>
      <c r="T16" s="6"/>
      <c r="U16" s="6"/>
    </row>
    <row r="17" spans="1:21" s="7" customFormat="1" ht="15" customHeight="1">
      <c r="A17" s="14" t="s">
        <v>28</v>
      </c>
      <c r="B17" s="15" t="s">
        <v>23</v>
      </c>
      <c r="C17" s="13">
        <v>817824.37</v>
      </c>
      <c r="D17" s="13">
        <f>300+1300</f>
        <v>1600</v>
      </c>
      <c r="E17" s="13"/>
      <c r="F17" s="13"/>
      <c r="G17" s="13"/>
      <c r="H17" s="13"/>
      <c r="I17" s="13">
        <f>+M17-C17-D17-F17-E17</f>
        <v>-53615.78000000003</v>
      </c>
      <c r="J17" s="13"/>
      <c r="K17" s="13"/>
      <c r="L17" s="13"/>
      <c r="M17" s="13">
        <v>765808.59</v>
      </c>
      <c r="N17" s="20" t="s">
        <v>46</v>
      </c>
      <c r="O17" s="20"/>
      <c r="P17" s="20"/>
      <c r="Q17" s="20"/>
      <c r="R17" s="20"/>
      <c r="S17" s="20"/>
      <c r="T17" s="6"/>
      <c r="U17" s="6"/>
    </row>
    <row r="18" spans="1:21" s="7" customFormat="1" ht="15" customHeight="1">
      <c r="A18" s="14" t="s">
        <v>29</v>
      </c>
      <c r="B18" s="15" t="s">
        <v>25</v>
      </c>
      <c r="C18" s="13">
        <v>1871.26</v>
      </c>
      <c r="D18" s="13">
        <f>700+144305.13-300</f>
        <v>144705.13</v>
      </c>
      <c r="E18" s="13"/>
      <c r="F18" s="13"/>
      <c r="G18" s="13"/>
      <c r="H18" s="13"/>
      <c r="I18" s="13">
        <f>+M18-C18-D18-F18-E18</f>
        <v>-141911.63</v>
      </c>
      <c r="J18" s="13"/>
      <c r="K18" s="13"/>
      <c r="L18" s="13"/>
      <c r="M18" s="13">
        <v>4664.76</v>
      </c>
      <c r="N18" s="21" t="s">
        <v>47</v>
      </c>
      <c r="O18" s="20"/>
      <c r="P18" s="20"/>
      <c r="Q18" s="20"/>
      <c r="R18" s="20"/>
      <c r="S18" s="20"/>
      <c r="T18" s="6"/>
      <c r="U18" s="6"/>
    </row>
    <row r="19" spans="1:21" s="7" customFormat="1" ht="114.75" customHeight="1">
      <c r="A19" s="5" t="s">
        <v>30</v>
      </c>
      <c r="B19" s="12" t="s">
        <v>31</v>
      </c>
      <c r="C19" s="13">
        <f>+C20</f>
        <v>1403052.59</v>
      </c>
      <c r="D19" s="13">
        <f>+D20</f>
        <v>0</v>
      </c>
      <c r="E19" s="13">
        <f>SUM(E20)</f>
        <v>0</v>
      </c>
      <c r="F19" s="13">
        <f>+F20</f>
        <v>29.5</v>
      </c>
      <c r="G19" s="13"/>
      <c r="H19" s="13"/>
      <c r="I19" s="13">
        <f>+I20</f>
        <v>-96825.2100000002</v>
      </c>
      <c r="J19" s="13"/>
      <c r="K19" s="13"/>
      <c r="L19" s="13"/>
      <c r="M19" s="13">
        <f>+M20+M21</f>
        <v>1306911.7799999998</v>
      </c>
      <c r="N19" s="20"/>
      <c r="O19" s="20"/>
      <c r="P19" s="20"/>
      <c r="Q19" s="20"/>
      <c r="R19" s="20"/>
      <c r="S19" s="20"/>
      <c r="T19" s="6"/>
      <c r="U19" s="6"/>
    </row>
    <row r="20" spans="1:21" s="7" customFormat="1" ht="15" customHeight="1">
      <c r="A20" s="14" t="s">
        <v>32</v>
      </c>
      <c r="B20" s="15" t="s">
        <v>23</v>
      </c>
      <c r="C20" s="13">
        <v>1403052.59</v>
      </c>
      <c r="D20" s="13"/>
      <c r="E20" s="13"/>
      <c r="F20" s="13">
        <v>29.5</v>
      </c>
      <c r="G20" s="13"/>
      <c r="H20" s="13"/>
      <c r="I20" s="13">
        <f>+M20-C20-D20-F20-E20</f>
        <v>-96825.2100000002</v>
      </c>
      <c r="J20" s="13"/>
      <c r="K20" s="13"/>
      <c r="L20" s="13"/>
      <c r="M20" s="13">
        <v>1306256.88</v>
      </c>
      <c r="N20" s="20"/>
      <c r="O20" s="20"/>
      <c r="P20" s="20"/>
      <c r="Q20" s="20"/>
      <c r="R20" s="20"/>
      <c r="S20" s="20"/>
      <c r="T20" s="6"/>
      <c r="U20" s="6"/>
    </row>
    <row r="21" spans="1:21" s="7" customFormat="1" ht="15" customHeight="1">
      <c r="A21" s="14" t="s">
        <v>33</v>
      </c>
      <c r="B21" s="15" t="s">
        <v>25</v>
      </c>
      <c r="C21" s="13"/>
      <c r="D21" s="13">
        <v>654.9</v>
      </c>
      <c r="E21" s="13"/>
      <c r="F21" s="13"/>
      <c r="G21" s="13"/>
      <c r="H21" s="13"/>
      <c r="I21" s="13"/>
      <c r="J21" s="13"/>
      <c r="K21" s="13"/>
      <c r="L21" s="13"/>
      <c r="M21" s="13">
        <v>654.9</v>
      </c>
      <c r="N21" s="20" t="s">
        <v>48</v>
      </c>
      <c r="O21" s="20"/>
      <c r="P21" s="20"/>
      <c r="Q21" s="20"/>
      <c r="R21" s="20"/>
      <c r="S21" s="20"/>
      <c r="T21" s="6"/>
      <c r="U21" s="6"/>
    </row>
    <row r="22" spans="1:21" s="7" customFormat="1" ht="15" customHeight="1">
      <c r="A22" s="5" t="s">
        <v>34</v>
      </c>
      <c r="B22" s="12" t="s">
        <v>35</v>
      </c>
      <c r="C22" s="13">
        <f>+C23+C24</f>
        <v>43726.29</v>
      </c>
      <c r="D22" s="13">
        <f>+D23+D24</f>
        <v>0</v>
      </c>
      <c r="E22" s="13"/>
      <c r="F22" s="13">
        <f>+F23+F24</f>
        <v>60.06</v>
      </c>
      <c r="G22" s="13"/>
      <c r="H22" s="13"/>
      <c r="I22" s="13">
        <f>+I23+I24</f>
        <v>-2107.5799999999967</v>
      </c>
      <c r="J22" s="13"/>
      <c r="K22" s="13"/>
      <c r="L22" s="13"/>
      <c r="M22" s="13">
        <f>+M23+M24</f>
        <v>41678.770000000004</v>
      </c>
      <c r="N22" s="20"/>
      <c r="O22" s="20"/>
      <c r="P22" s="20"/>
      <c r="Q22" s="20"/>
      <c r="R22" s="20"/>
      <c r="S22" s="20"/>
      <c r="T22" s="6"/>
      <c r="U22" s="6"/>
    </row>
    <row r="23" spans="1:21" s="7" customFormat="1" ht="15" customHeight="1">
      <c r="A23" s="14" t="s">
        <v>36</v>
      </c>
      <c r="B23" s="15" t="s">
        <v>23</v>
      </c>
      <c r="C23" s="13">
        <v>39945.56</v>
      </c>
      <c r="D23" s="13"/>
      <c r="E23" s="13"/>
      <c r="F23" s="13">
        <v>60.06</v>
      </c>
      <c r="G23" s="13"/>
      <c r="H23" s="13"/>
      <c r="I23" s="13">
        <f>+M23-C23-D23-F23-E23</f>
        <v>-1722.5799999999967</v>
      </c>
      <c r="J23" s="13"/>
      <c r="K23" s="13"/>
      <c r="L23" s="13"/>
      <c r="M23" s="13">
        <f>-615.1+38840.14+58</f>
        <v>38283.04</v>
      </c>
      <c r="N23" s="20"/>
      <c r="O23" s="20"/>
      <c r="P23" s="20"/>
      <c r="Q23" s="20"/>
      <c r="R23" s="20"/>
      <c r="S23" s="20"/>
      <c r="T23" s="6"/>
      <c r="U23" s="6"/>
    </row>
    <row r="24" spans="1:21" s="7" customFormat="1" ht="15" customHeight="1">
      <c r="A24" s="14" t="s">
        <v>37</v>
      </c>
      <c r="B24" s="15" t="s">
        <v>25</v>
      </c>
      <c r="C24" s="13">
        <v>3780.73</v>
      </c>
      <c r="D24" s="13"/>
      <c r="E24" s="13"/>
      <c r="F24" s="13"/>
      <c r="G24" s="13"/>
      <c r="H24" s="13"/>
      <c r="I24" s="13">
        <f>+M24-C24-D24-F24-E24</f>
        <v>-385</v>
      </c>
      <c r="J24" s="13"/>
      <c r="K24" s="13"/>
      <c r="L24" s="13"/>
      <c r="M24" s="13">
        <v>3395.73</v>
      </c>
      <c r="N24" s="20"/>
      <c r="O24" s="20"/>
      <c r="P24" s="20"/>
      <c r="Q24" s="20"/>
      <c r="R24" s="20"/>
      <c r="S24" s="20"/>
      <c r="T24" s="6"/>
      <c r="U24" s="6"/>
    </row>
    <row r="25" spans="1:21" s="7" customFormat="1" ht="15" customHeight="1">
      <c r="A25" s="5" t="s">
        <v>38</v>
      </c>
      <c r="B25" s="12" t="s">
        <v>39</v>
      </c>
      <c r="C25" s="13">
        <f>+C22+C19+C16+C13</f>
        <v>2508924.18</v>
      </c>
      <c r="D25" s="13">
        <f>+D22+D19+D16+D13</f>
        <v>444405.13</v>
      </c>
      <c r="E25" s="13">
        <f>+E22+E19+E16+E13</f>
        <v>0</v>
      </c>
      <c r="F25" s="16">
        <f>+F22+F19+F16+F13</f>
        <v>161.03</v>
      </c>
      <c r="G25" s="13"/>
      <c r="H25" s="13"/>
      <c r="I25" s="13">
        <f>+I22+I19+I16+I13</f>
        <v>-607796.3000000003</v>
      </c>
      <c r="J25" s="13"/>
      <c r="K25" s="13">
        <f>SUM(K15:K24)</f>
        <v>0</v>
      </c>
      <c r="L25" s="13">
        <f>SUM(L18:L24)</f>
        <v>0</v>
      </c>
      <c r="M25" s="13">
        <f>+M22+M19+M16+M13</f>
        <v>2346348.94</v>
      </c>
      <c r="N25" s="20"/>
      <c r="O25" s="20"/>
      <c r="P25" s="20"/>
      <c r="Q25" s="20"/>
      <c r="R25" s="20"/>
      <c r="S25" s="20"/>
      <c r="T25" s="6"/>
      <c r="U25" s="6"/>
    </row>
    <row r="26" spans="1:19" s="4" customFormat="1" ht="15">
      <c r="A26" s="224" t="s">
        <v>40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"/>
      <c r="O26" s="22"/>
      <c r="P26" s="22"/>
      <c r="Q26" s="22"/>
      <c r="R26" s="22"/>
      <c r="S26" s="22"/>
    </row>
    <row r="27" ht="15">
      <c r="D27" s="2" t="s">
        <v>41</v>
      </c>
    </row>
    <row r="28" spans="1:13" s="18" customFormat="1" ht="15">
      <c r="A28" s="17"/>
      <c r="M28" s="18">
        <v>2508924.18</v>
      </c>
    </row>
    <row r="29" s="18" customFormat="1" ht="15">
      <c r="A29" s="17"/>
    </row>
    <row r="30" spans="1:4" s="18" customFormat="1" ht="15">
      <c r="A30" s="17"/>
      <c r="C30" s="18" t="s">
        <v>42</v>
      </c>
      <c r="D30" s="18" t="s">
        <v>45</v>
      </c>
    </row>
    <row r="31" spans="1:4" s="18" customFormat="1" ht="15">
      <c r="A31" s="17"/>
      <c r="B31" s="19" t="s">
        <v>43</v>
      </c>
      <c r="C31" s="18">
        <v>654.9</v>
      </c>
      <c r="D31" s="18">
        <v>700</v>
      </c>
    </row>
    <row r="32" spans="1:4" s="18" customFormat="1" ht="15">
      <c r="A32" s="17"/>
      <c r="B32" s="19" t="s">
        <v>44</v>
      </c>
      <c r="D32" s="18">
        <v>1300</v>
      </c>
    </row>
    <row r="33" spans="1:13" ht="15">
      <c r="A33" s="17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 t="s">
        <v>49</v>
      </c>
    </row>
    <row r="34" spans="1:13" ht="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54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SNeries vidurine mokykla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 ministerija</dc:creator>
  <cp:keywords/>
  <dc:description/>
  <cp:lastModifiedBy>Regina</cp:lastModifiedBy>
  <cp:lastPrinted>2014-04-25T10:06:04Z</cp:lastPrinted>
  <dcterms:created xsi:type="dcterms:W3CDTF">2014-04-24T09:07:45Z</dcterms:created>
  <dcterms:modified xsi:type="dcterms:W3CDTF">2014-04-29T09:36:57Z</dcterms:modified>
  <cp:category/>
  <cp:version/>
  <cp:contentType/>
  <cp:contentStatus/>
</cp:coreProperties>
</file>